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0FC6B2D9-BE60-42FE-B004-01D7299913C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Данные" sheetId="1" r:id="rId1"/>
    <sheet name="Результаты" sheetId="2" r:id="rId2"/>
    <sheet name="info" sheetId="3" r:id="rId3"/>
    <sheet name="Рабочий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C4" i="2"/>
  <c r="B4" i="2"/>
  <c r="E4" i="2" s="1"/>
  <c r="P4" i="2" s="1"/>
  <c r="H35" i="2" l="1"/>
  <c r="S35" i="2" s="1"/>
  <c r="H19" i="2"/>
  <c r="S19" i="2" s="1"/>
  <c r="D5" i="2"/>
  <c r="O5" i="2" s="1"/>
  <c r="L15" i="2"/>
  <c r="W15" i="2" s="1"/>
  <c r="J31" i="2"/>
  <c r="U31" i="2" s="1"/>
  <c r="L12" i="2"/>
  <c r="W12" i="2" s="1"/>
  <c r="I31" i="2"/>
  <c r="T31" i="2" s="1"/>
  <c r="F18" i="2"/>
  <c r="Q18" i="2" s="1"/>
  <c r="H31" i="2"/>
  <c r="S31" i="2" s="1"/>
  <c r="F15" i="2"/>
  <c r="Q15" i="2" s="1"/>
  <c r="F19" i="2"/>
  <c r="Q19" i="2" s="1"/>
  <c r="F31" i="2"/>
  <c r="Q31" i="2" s="1"/>
  <c r="F14" i="2"/>
  <c r="Q14" i="2" s="1"/>
  <c r="D4" i="2"/>
  <c r="O4" i="2" s="1"/>
  <c r="J27" i="2"/>
  <c r="U27" i="2" s="1"/>
  <c r="E14" i="2"/>
  <c r="P14" i="2" s="1"/>
  <c r="I38" i="2"/>
  <c r="T38" i="2" s="1"/>
  <c r="I24" i="2"/>
  <c r="T24" i="2" s="1"/>
  <c r="M13" i="2"/>
  <c r="X13" i="2" s="1"/>
  <c r="M31" i="2"/>
  <c r="X31" i="2" s="1"/>
  <c r="J23" i="2"/>
  <c r="U23" i="2" s="1"/>
  <c r="F11" i="2"/>
  <c r="Q11" i="2" s="1"/>
  <c r="F38" i="2"/>
  <c r="Q38" i="2" s="1"/>
  <c r="I23" i="2"/>
  <c r="T23" i="2" s="1"/>
  <c r="F6" i="2"/>
  <c r="Q6" i="2" s="1"/>
  <c r="M35" i="2"/>
  <c r="X35" i="2" s="1"/>
  <c r="H23" i="2"/>
  <c r="S23" i="2" s="1"/>
  <c r="E6" i="2"/>
  <c r="P6" i="2" s="1"/>
  <c r="I35" i="2"/>
  <c r="T35" i="2" s="1"/>
  <c r="I19" i="2"/>
  <c r="T19" i="2" s="1"/>
  <c r="M5" i="2"/>
  <c r="X5" i="2" s="1"/>
  <c r="J35" i="2"/>
  <c r="U35" i="2" s="1"/>
  <c r="I27" i="2"/>
  <c r="T27" i="2" s="1"/>
  <c r="L14" i="2"/>
  <c r="W14" i="2" s="1"/>
  <c r="E38" i="2"/>
  <c r="P38" i="2" s="1"/>
  <c r="F23" i="2"/>
  <c r="Q23" i="2" s="1"/>
  <c r="M8" i="2"/>
  <c r="X8" i="2" s="1"/>
  <c r="L4" i="2"/>
  <c r="W4" i="2" s="1"/>
  <c r="M37" i="2"/>
  <c r="X37" i="2" s="1"/>
  <c r="I30" i="2"/>
  <c r="T30" i="2" s="1"/>
  <c r="F26" i="2"/>
  <c r="Q26" i="2" s="1"/>
  <c r="E18" i="2"/>
  <c r="P18" i="2" s="1"/>
  <c r="D13" i="2"/>
  <c r="O13" i="2" s="1"/>
  <c r="L38" i="2"/>
  <c r="W38" i="2" s="1"/>
  <c r="M33" i="2"/>
  <c r="X33" i="2" s="1"/>
  <c r="E26" i="2"/>
  <c r="P26" i="2" s="1"/>
  <c r="M21" i="2"/>
  <c r="X21" i="2" s="1"/>
  <c r="M17" i="2"/>
  <c r="X17" i="2" s="1"/>
  <c r="M12" i="2"/>
  <c r="X12" i="2" s="1"/>
  <c r="I8" i="2"/>
  <c r="T8" i="2" s="1"/>
  <c r="L36" i="2"/>
  <c r="W36" i="2" s="1"/>
  <c r="M9" i="2"/>
  <c r="X9" i="2" s="1"/>
  <c r="F37" i="2"/>
  <c r="Q37" i="2" s="1"/>
  <c r="F33" i="2"/>
  <c r="Q33" i="2" s="1"/>
  <c r="F30" i="2"/>
  <c r="Q30" i="2" s="1"/>
  <c r="M25" i="2"/>
  <c r="X25" i="2" s="1"/>
  <c r="D21" i="2"/>
  <c r="O21" i="2" s="1"/>
  <c r="D17" i="2"/>
  <c r="O17" i="2" s="1"/>
  <c r="J7" i="2"/>
  <c r="U7" i="2" s="1"/>
  <c r="L28" i="2"/>
  <c r="W28" i="2" s="1"/>
  <c r="D37" i="2"/>
  <c r="O37" i="2" s="1"/>
  <c r="M20" i="2"/>
  <c r="X20" i="2" s="1"/>
  <c r="I12" i="2"/>
  <c r="T12" i="2" s="1"/>
  <c r="I7" i="2"/>
  <c r="T7" i="2" s="1"/>
  <c r="L27" i="2"/>
  <c r="W27" i="2" s="1"/>
  <c r="F35" i="2"/>
  <c r="Q35" i="2" s="1"/>
  <c r="D33" i="2"/>
  <c r="O33" i="2" s="1"/>
  <c r="E30" i="2"/>
  <c r="P30" i="2" s="1"/>
  <c r="F25" i="2"/>
  <c r="Q25" i="2" s="1"/>
  <c r="M16" i="2"/>
  <c r="X16" i="2" s="1"/>
  <c r="M36" i="2"/>
  <c r="X36" i="2" s="1"/>
  <c r="M32" i="2"/>
  <c r="X32" i="2" s="1"/>
  <c r="M29" i="2"/>
  <c r="X29" i="2" s="1"/>
  <c r="D25" i="2"/>
  <c r="O25" i="2" s="1"/>
  <c r="J15" i="2"/>
  <c r="U15" i="2" s="1"/>
  <c r="J11" i="2"/>
  <c r="U11" i="2" s="1"/>
  <c r="H7" i="2"/>
  <c r="S7" i="2" s="1"/>
  <c r="L26" i="2"/>
  <c r="W26" i="2" s="1"/>
  <c r="H27" i="2"/>
  <c r="S27" i="2" s="1"/>
  <c r="F29" i="2"/>
  <c r="Q29" i="2" s="1"/>
  <c r="M24" i="2"/>
  <c r="X24" i="2" s="1"/>
  <c r="I20" i="2"/>
  <c r="T20" i="2" s="1"/>
  <c r="I15" i="2"/>
  <c r="T15" i="2" s="1"/>
  <c r="I11" i="2"/>
  <c r="T11" i="2" s="1"/>
  <c r="F7" i="2"/>
  <c r="Q7" i="2" s="1"/>
  <c r="L24" i="2"/>
  <c r="W24" i="2" s="1"/>
  <c r="F27" i="2"/>
  <c r="Q27" i="2" s="1"/>
  <c r="D9" i="2"/>
  <c r="O9" i="2" s="1"/>
  <c r="M4" i="2"/>
  <c r="X4" i="2" s="1"/>
  <c r="I36" i="2"/>
  <c r="T36" i="2" s="1"/>
  <c r="I32" i="2"/>
  <c r="T32" i="2" s="1"/>
  <c r="D29" i="2"/>
  <c r="O29" i="2" s="1"/>
  <c r="J19" i="2"/>
  <c r="U19" i="2" s="1"/>
  <c r="H15" i="2"/>
  <c r="S15" i="2" s="1"/>
  <c r="H11" i="2"/>
  <c r="S11" i="2" s="1"/>
  <c r="L16" i="2"/>
  <c r="W16" i="2" s="1"/>
  <c r="F22" i="2"/>
  <c r="Q22" i="2" s="1"/>
  <c r="E34" i="2"/>
  <c r="P34" i="2" s="1"/>
  <c r="F4" i="2"/>
  <c r="Q4" i="2" s="1"/>
  <c r="D38" i="2"/>
  <c r="O38" i="2" s="1"/>
  <c r="J36" i="2"/>
  <c r="U36" i="2" s="1"/>
  <c r="D34" i="2"/>
  <c r="O34" i="2" s="1"/>
  <c r="J32" i="2"/>
  <c r="U32" i="2" s="1"/>
  <c r="D30" i="2"/>
  <c r="O30" i="2" s="1"/>
  <c r="J28" i="2"/>
  <c r="U28" i="2" s="1"/>
  <c r="D26" i="2"/>
  <c r="O26" i="2" s="1"/>
  <c r="J24" i="2"/>
  <c r="U24" i="2" s="1"/>
  <c r="D22" i="2"/>
  <c r="O22" i="2" s="1"/>
  <c r="J20" i="2"/>
  <c r="U20" i="2" s="1"/>
  <c r="D18" i="2"/>
  <c r="O18" i="2" s="1"/>
  <c r="J16" i="2"/>
  <c r="U16" i="2" s="1"/>
  <c r="D14" i="2"/>
  <c r="O14" i="2" s="1"/>
  <c r="J12" i="2"/>
  <c r="U12" i="2" s="1"/>
  <c r="D10" i="2"/>
  <c r="O10" i="2" s="1"/>
  <c r="J8" i="2"/>
  <c r="U8" i="2" s="1"/>
  <c r="D6" i="2"/>
  <c r="O6" i="2" s="1"/>
  <c r="L37" i="2"/>
  <c r="W37" i="2" s="1"/>
  <c r="L25" i="2"/>
  <c r="W25" i="2" s="1"/>
  <c r="L13" i="2"/>
  <c r="W13" i="2" s="1"/>
  <c r="H36" i="2"/>
  <c r="S36" i="2" s="1"/>
  <c r="E35" i="2"/>
  <c r="P35" i="2" s="1"/>
  <c r="H32" i="2"/>
  <c r="S32" i="2" s="1"/>
  <c r="E31" i="2"/>
  <c r="P31" i="2" s="1"/>
  <c r="H28" i="2"/>
  <c r="S28" i="2" s="1"/>
  <c r="E27" i="2"/>
  <c r="P27" i="2" s="1"/>
  <c r="H24" i="2"/>
  <c r="S24" i="2" s="1"/>
  <c r="E23" i="2"/>
  <c r="P23" i="2" s="1"/>
  <c r="H20" i="2"/>
  <c r="S20" i="2" s="1"/>
  <c r="E19" i="2"/>
  <c r="P19" i="2" s="1"/>
  <c r="H16" i="2"/>
  <c r="S16" i="2" s="1"/>
  <c r="E15" i="2"/>
  <c r="P15" i="2" s="1"/>
  <c r="H12" i="2"/>
  <c r="S12" i="2" s="1"/>
  <c r="E11" i="2"/>
  <c r="P11" i="2" s="1"/>
  <c r="H8" i="2"/>
  <c r="S8" i="2" s="1"/>
  <c r="E7" i="2"/>
  <c r="P7" i="2" s="1"/>
  <c r="L35" i="2"/>
  <c r="W35" i="2" s="1"/>
  <c r="L23" i="2"/>
  <c r="W23" i="2" s="1"/>
  <c r="L11" i="2"/>
  <c r="W11" i="2" s="1"/>
  <c r="H4" i="2"/>
  <c r="S4" i="2" s="1"/>
  <c r="I28" i="2"/>
  <c r="T28" i="2" s="1"/>
  <c r="I16" i="2"/>
  <c r="T16" i="2" s="1"/>
  <c r="J4" i="2"/>
  <c r="U4" i="2" s="1"/>
  <c r="J37" i="2"/>
  <c r="U37" i="2" s="1"/>
  <c r="D35" i="2"/>
  <c r="O35" i="2" s="1"/>
  <c r="J33" i="2"/>
  <c r="U33" i="2" s="1"/>
  <c r="D31" i="2"/>
  <c r="O31" i="2" s="1"/>
  <c r="J29" i="2"/>
  <c r="U29" i="2" s="1"/>
  <c r="D27" i="2"/>
  <c r="O27" i="2" s="1"/>
  <c r="J25" i="2"/>
  <c r="U25" i="2" s="1"/>
  <c r="D23" i="2"/>
  <c r="O23" i="2" s="1"/>
  <c r="J21" i="2"/>
  <c r="U21" i="2" s="1"/>
  <c r="D19" i="2"/>
  <c r="O19" i="2" s="1"/>
  <c r="J17" i="2"/>
  <c r="U17" i="2" s="1"/>
  <c r="D15" i="2"/>
  <c r="O15" i="2" s="1"/>
  <c r="J13" i="2"/>
  <c r="U13" i="2" s="1"/>
  <c r="D11" i="2"/>
  <c r="O11" i="2" s="1"/>
  <c r="J9" i="2"/>
  <c r="U9" i="2" s="1"/>
  <c r="D7" i="2"/>
  <c r="O7" i="2" s="1"/>
  <c r="J5" i="2"/>
  <c r="U5" i="2" s="1"/>
  <c r="L34" i="2"/>
  <c r="W34" i="2" s="1"/>
  <c r="L22" i="2"/>
  <c r="W22" i="2" s="1"/>
  <c r="L10" i="2"/>
  <c r="W10" i="2" s="1"/>
  <c r="E10" i="2"/>
  <c r="P10" i="2" s="1"/>
  <c r="M38" i="2"/>
  <c r="X38" i="2" s="1"/>
  <c r="I37" i="2"/>
  <c r="T37" i="2" s="1"/>
  <c r="F36" i="2"/>
  <c r="Q36" i="2" s="1"/>
  <c r="M34" i="2"/>
  <c r="X34" i="2" s="1"/>
  <c r="I33" i="2"/>
  <c r="T33" i="2" s="1"/>
  <c r="F32" i="2"/>
  <c r="Q32" i="2" s="1"/>
  <c r="M30" i="2"/>
  <c r="X30" i="2" s="1"/>
  <c r="I29" i="2"/>
  <c r="T29" i="2" s="1"/>
  <c r="F28" i="2"/>
  <c r="Q28" i="2" s="1"/>
  <c r="M26" i="2"/>
  <c r="X26" i="2" s="1"/>
  <c r="I25" i="2"/>
  <c r="T25" i="2" s="1"/>
  <c r="F24" i="2"/>
  <c r="Q24" i="2" s="1"/>
  <c r="M22" i="2"/>
  <c r="X22" i="2" s="1"/>
  <c r="I21" i="2"/>
  <c r="T21" i="2" s="1"/>
  <c r="F20" i="2"/>
  <c r="Q20" i="2" s="1"/>
  <c r="M18" i="2"/>
  <c r="X18" i="2" s="1"/>
  <c r="I17" i="2"/>
  <c r="T17" i="2" s="1"/>
  <c r="F16" i="2"/>
  <c r="Q16" i="2" s="1"/>
  <c r="M14" i="2"/>
  <c r="X14" i="2" s="1"/>
  <c r="I13" i="2"/>
  <c r="T13" i="2" s="1"/>
  <c r="F12" i="2"/>
  <c r="Q12" i="2" s="1"/>
  <c r="M10" i="2"/>
  <c r="X10" i="2" s="1"/>
  <c r="I9" i="2"/>
  <c r="T9" i="2" s="1"/>
  <c r="F8" i="2"/>
  <c r="Q8" i="2" s="1"/>
  <c r="M6" i="2"/>
  <c r="X6" i="2" s="1"/>
  <c r="I5" i="2"/>
  <c r="T5" i="2" s="1"/>
  <c r="L33" i="2"/>
  <c r="W33" i="2" s="1"/>
  <c r="L21" i="2"/>
  <c r="W21" i="2" s="1"/>
  <c r="L9" i="2"/>
  <c r="W9" i="2" s="1"/>
  <c r="E22" i="2"/>
  <c r="P22" i="2" s="1"/>
  <c r="H37" i="2"/>
  <c r="S37" i="2" s="1"/>
  <c r="E36" i="2"/>
  <c r="P36" i="2" s="1"/>
  <c r="H33" i="2"/>
  <c r="S33" i="2" s="1"/>
  <c r="E32" i="2"/>
  <c r="P32" i="2" s="1"/>
  <c r="H29" i="2"/>
  <c r="S29" i="2" s="1"/>
  <c r="E28" i="2"/>
  <c r="P28" i="2" s="1"/>
  <c r="H25" i="2"/>
  <c r="S25" i="2" s="1"/>
  <c r="E24" i="2"/>
  <c r="P24" i="2" s="1"/>
  <c r="H21" i="2"/>
  <c r="S21" i="2" s="1"/>
  <c r="E20" i="2"/>
  <c r="P20" i="2" s="1"/>
  <c r="H17" i="2"/>
  <c r="S17" i="2" s="1"/>
  <c r="E16" i="2"/>
  <c r="P16" i="2" s="1"/>
  <c r="H13" i="2"/>
  <c r="S13" i="2" s="1"/>
  <c r="E12" i="2"/>
  <c r="P12" i="2" s="1"/>
  <c r="H9" i="2"/>
  <c r="S9" i="2" s="1"/>
  <c r="E8" i="2"/>
  <c r="P8" i="2" s="1"/>
  <c r="H5" i="2"/>
  <c r="S5" i="2" s="1"/>
  <c r="L32" i="2"/>
  <c r="W32" i="2" s="1"/>
  <c r="L20" i="2"/>
  <c r="W20" i="2" s="1"/>
  <c r="L8" i="2"/>
  <c r="W8" i="2" s="1"/>
  <c r="M28" i="2"/>
  <c r="X28" i="2" s="1"/>
  <c r="F10" i="2"/>
  <c r="Q10" i="2" s="1"/>
  <c r="I4" i="2"/>
  <c r="T4" i="2" s="1"/>
  <c r="J38" i="2"/>
  <c r="U38" i="2" s="1"/>
  <c r="D36" i="2"/>
  <c r="O36" i="2" s="1"/>
  <c r="J34" i="2"/>
  <c r="U34" i="2" s="1"/>
  <c r="D32" i="2"/>
  <c r="O32" i="2" s="1"/>
  <c r="J30" i="2"/>
  <c r="U30" i="2" s="1"/>
  <c r="D28" i="2"/>
  <c r="O28" i="2" s="1"/>
  <c r="J26" i="2"/>
  <c r="U26" i="2" s="1"/>
  <c r="D24" i="2"/>
  <c r="O24" i="2" s="1"/>
  <c r="J22" i="2"/>
  <c r="U22" i="2" s="1"/>
  <c r="D20" i="2"/>
  <c r="O20" i="2" s="1"/>
  <c r="J18" i="2"/>
  <c r="U18" i="2" s="1"/>
  <c r="G17" i="2"/>
  <c r="R17" i="2" s="1"/>
  <c r="D16" i="2"/>
  <c r="O16" i="2" s="1"/>
  <c r="J14" i="2"/>
  <c r="U14" i="2" s="1"/>
  <c r="D12" i="2"/>
  <c r="O12" i="2" s="1"/>
  <c r="J10" i="2"/>
  <c r="U10" i="2" s="1"/>
  <c r="D8" i="2"/>
  <c r="O8" i="2" s="1"/>
  <c r="J6" i="2"/>
  <c r="U6" i="2" s="1"/>
  <c r="L31" i="2"/>
  <c r="W31" i="2" s="1"/>
  <c r="L19" i="2"/>
  <c r="W19" i="2" s="1"/>
  <c r="L7" i="2"/>
  <c r="W7" i="2" s="1"/>
  <c r="M23" i="2"/>
  <c r="X23" i="2" s="1"/>
  <c r="I22" i="2"/>
  <c r="T22" i="2" s="1"/>
  <c r="F21" i="2"/>
  <c r="Q21" i="2" s="1"/>
  <c r="M19" i="2"/>
  <c r="X19" i="2" s="1"/>
  <c r="I18" i="2"/>
  <c r="T18" i="2" s="1"/>
  <c r="F17" i="2"/>
  <c r="Q17" i="2" s="1"/>
  <c r="M15" i="2"/>
  <c r="X15" i="2" s="1"/>
  <c r="I14" i="2"/>
  <c r="T14" i="2" s="1"/>
  <c r="F13" i="2"/>
  <c r="Q13" i="2" s="1"/>
  <c r="M11" i="2"/>
  <c r="X11" i="2" s="1"/>
  <c r="I10" i="2"/>
  <c r="T10" i="2" s="1"/>
  <c r="F9" i="2"/>
  <c r="Q9" i="2" s="1"/>
  <c r="M7" i="2"/>
  <c r="X7" i="2" s="1"/>
  <c r="I6" i="2"/>
  <c r="T6" i="2" s="1"/>
  <c r="F5" i="2"/>
  <c r="Q5" i="2" s="1"/>
  <c r="L30" i="2"/>
  <c r="W30" i="2" s="1"/>
  <c r="L18" i="2"/>
  <c r="W18" i="2" s="1"/>
  <c r="L6" i="2"/>
  <c r="W6" i="2" s="1"/>
  <c r="F34" i="2"/>
  <c r="Q34" i="2" s="1"/>
  <c r="I34" i="2"/>
  <c r="T34" i="2" s="1"/>
  <c r="M27" i="2"/>
  <c r="X27" i="2" s="1"/>
  <c r="I26" i="2"/>
  <c r="T26" i="2" s="1"/>
  <c r="H38" i="2"/>
  <c r="S38" i="2" s="1"/>
  <c r="E37" i="2"/>
  <c r="P37" i="2" s="1"/>
  <c r="H34" i="2"/>
  <c r="S34" i="2" s="1"/>
  <c r="E33" i="2"/>
  <c r="P33" i="2" s="1"/>
  <c r="H30" i="2"/>
  <c r="S30" i="2" s="1"/>
  <c r="E29" i="2"/>
  <c r="P29" i="2" s="1"/>
  <c r="H26" i="2"/>
  <c r="S26" i="2" s="1"/>
  <c r="E25" i="2"/>
  <c r="P25" i="2" s="1"/>
  <c r="H22" i="2"/>
  <c r="S22" i="2" s="1"/>
  <c r="E21" i="2"/>
  <c r="P21" i="2" s="1"/>
  <c r="H18" i="2"/>
  <c r="S18" i="2" s="1"/>
  <c r="E17" i="2"/>
  <c r="P17" i="2" s="1"/>
  <c r="H14" i="2"/>
  <c r="S14" i="2" s="1"/>
  <c r="E13" i="2"/>
  <c r="P13" i="2" s="1"/>
  <c r="H10" i="2"/>
  <c r="S10" i="2" s="1"/>
  <c r="E9" i="2"/>
  <c r="P9" i="2" s="1"/>
  <c r="H6" i="2"/>
  <c r="S6" i="2" s="1"/>
  <c r="E5" i="2"/>
  <c r="P5" i="2" s="1"/>
  <c r="L29" i="2"/>
  <c r="W29" i="2" s="1"/>
  <c r="L17" i="2"/>
  <c r="W17" i="2" s="1"/>
  <c r="L5" i="2"/>
  <c r="W5" i="2" s="1"/>
  <c r="G35" i="2" l="1"/>
  <c r="R35" i="2" s="1"/>
  <c r="G26" i="2"/>
  <c r="R26" i="2" s="1"/>
  <c r="G14" i="2"/>
  <c r="R14" i="2" s="1"/>
  <c r="G20" i="2"/>
  <c r="R20" i="2" s="1"/>
  <c r="G16" i="2"/>
  <c r="R16" i="2" s="1"/>
  <c r="G34" i="2"/>
  <c r="R34" i="2" s="1"/>
  <c r="G33" i="2"/>
  <c r="R33" i="2" s="1"/>
  <c r="G36" i="2"/>
  <c r="R36" i="2" s="1"/>
  <c r="G11" i="2"/>
  <c r="R11" i="2" s="1"/>
  <c r="K37" i="2"/>
  <c r="V37" i="2" s="1"/>
  <c r="G22" i="2"/>
  <c r="R22" i="2" s="1"/>
  <c r="K7" i="2"/>
  <c r="V7" i="2" s="1"/>
  <c r="G32" i="2"/>
  <c r="R32" i="2" s="1"/>
  <c r="G7" i="2"/>
  <c r="R7" i="2" s="1"/>
  <c r="G27" i="2"/>
  <c r="R27" i="2" s="1"/>
  <c r="G6" i="2"/>
  <c r="R6" i="2" s="1"/>
  <c r="K24" i="2"/>
  <c r="V24" i="2" s="1"/>
  <c r="K12" i="2"/>
  <c r="V12" i="2" s="1"/>
  <c r="K23" i="2"/>
  <c r="V23" i="2" s="1"/>
  <c r="K6" i="2"/>
  <c r="V6" i="2" s="1"/>
  <c r="K22" i="2"/>
  <c r="V22" i="2" s="1"/>
  <c r="K38" i="2"/>
  <c r="V38" i="2" s="1"/>
  <c r="K36" i="2"/>
  <c r="V36" i="2" s="1"/>
  <c r="G29" i="2"/>
  <c r="R29" i="2" s="1"/>
  <c r="K34" i="2"/>
  <c r="V34" i="2" s="1"/>
  <c r="K16" i="2"/>
  <c r="V16" i="2" s="1"/>
  <c r="K28" i="2"/>
  <c r="V28" i="2" s="1"/>
  <c r="K5" i="2"/>
  <c r="V5" i="2" s="1"/>
  <c r="K21" i="2"/>
  <c r="V21" i="2" s="1"/>
  <c r="K11" i="2"/>
  <c r="V11" i="2" s="1"/>
  <c r="K27" i="2"/>
  <c r="V27" i="2" s="1"/>
  <c r="G25" i="2"/>
  <c r="R25" i="2" s="1"/>
  <c r="K17" i="2"/>
  <c r="V17" i="2" s="1"/>
  <c r="K33" i="2"/>
  <c r="V33" i="2" s="1"/>
  <c r="G19" i="2"/>
  <c r="R19" i="2" s="1"/>
  <c r="K9" i="2"/>
  <c r="V9" i="2" s="1"/>
  <c r="K25" i="2"/>
  <c r="V25" i="2" s="1"/>
  <c r="G13" i="2"/>
  <c r="R13" i="2" s="1"/>
  <c r="K18" i="2"/>
  <c r="V18" i="2" s="1"/>
  <c r="G23" i="2"/>
  <c r="R23" i="2" s="1"/>
  <c r="G9" i="2"/>
  <c r="R9" i="2" s="1"/>
  <c r="K14" i="2"/>
  <c r="V14" i="2" s="1"/>
  <c r="K30" i="2"/>
  <c r="V30" i="2" s="1"/>
  <c r="G12" i="2"/>
  <c r="R12" i="2" s="1"/>
  <c r="G28" i="2"/>
  <c r="R28" i="2" s="1"/>
  <c r="K20" i="2"/>
  <c r="V20" i="2" s="1"/>
  <c r="K8" i="2"/>
  <c r="V8" i="2" s="1"/>
  <c r="G38" i="2"/>
  <c r="R38" i="2" s="1"/>
  <c r="G18" i="2"/>
  <c r="R18" i="2" s="1"/>
  <c r="K15" i="2"/>
  <c r="V15" i="2" s="1"/>
  <c r="K31" i="2"/>
  <c r="V31" i="2" s="1"/>
  <c r="G5" i="2"/>
  <c r="R5" i="2" s="1"/>
  <c r="G21" i="2"/>
  <c r="R21" i="2" s="1"/>
  <c r="G37" i="2"/>
  <c r="R37" i="2" s="1"/>
  <c r="K10" i="2"/>
  <c r="V10" i="2" s="1"/>
  <c r="K26" i="2"/>
  <c r="V26" i="2" s="1"/>
  <c r="G8" i="2"/>
  <c r="R8" i="2" s="1"/>
  <c r="G24" i="2"/>
  <c r="R24" i="2" s="1"/>
  <c r="K13" i="2"/>
  <c r="V13" i="2" s="1"/>
  <c r="K29" i="2"/>
  <c r="V29" i="2" s="1"/>
  <c r="G15" i="2"/>
  <c r="R15" i="2" s="1"/>
  <c r="G31" i="2"/>
  <c r="R31" i="2" s="1"/>
  <c r="K32" i="2"/>
  <c r="V32" i="2" s="1"/>
  <c r="G30" i="2"/>
  <c r="R30" i="2" s="1"/>
  <c r="G10" i="2"/>
  <c r="R10" i="2" s="1"/>
  <c r="K19" i="2"/>
  <c r="V19" i="2" s="1"/>
  <c r="K35" i="2"/>
  <c r="V35" i="2" s="1"/>
  <c r="K4" i="2"/>
  <c r="V4" i="2" s="1"/>
  <c r="G4" i="2"/>
  <c r="R4" i="2" s="1"/>
</calcChain>
</file>

<file path=xl/sharedStrings.xml><?xml version="1.0" encoding="utf-8"?>
<sst xmlns="http://schemas.openxmlformats.org/spreadsheetml/2006/main" count="52" uniqueCount="36">
  <si>
    <t>№</t>
  </si>
  <si>
    <t>Фамилия ИО</t>
  </si>
  <si>
    <t>Возраст</t>
  </si>
  <si>
    <t>Данная обработка взята из сообщества Вконтакте:</t>
  </si>
  <si>
    <t xml:space="preserve">Если вам понравилось сообщество, прошу Вас нажать кнопку "рекомендовать" в сообществе. </t>
  </si>
  <si>
    <t>В помошь педагогу-психологу</t>
  </si>
  <si>
    <t>https://vk.com/psylab_info</t>
  </si>
  <si>
    <t>Обработки создаются на основе присланных участниками сообщества психологических методик. По вопросам дорабтки или изменений, или создания новых обработок, обращаться в личные сообщения группы.  
Источник данной методике представлен ниже</t>
  </si>
  <si>
    <t>Вносить ответы следующим образом: Цифры от 1 до 4</t>
  </si>
  <si>
    <t>https://elib.grsu.by/doc/627</t>
  </si>
  <si>
    <t>Опросник профессионального самоотношения (К.В. Карпинский)</t>
  </si>
  <si>
    <t>Внутренняя конфликтность профессионального отношения</t>
  </si>
  <si>
    <t>Самоуважение в профессии</t>
  </si>
  <si>
    <t>Самоуверенность в професии</t>
  </si>
  <si>
    <t>Самопривязанность в профессии</t>
  </si>
  <si>
    <t>Самообвинение в профессии</t>
  </si>
  <si>
    <t>Общий показатель самоуважения</t>
  </si>
  <si>
    <t>Самоэффективность в профессии</t>
  </si>
  <si>
    <t>Самоуничижение в профессии</t>
  </si>
  <si>
    <t xml:space="preserve">Общий показатель самоэффективности </t>
  </si>
  <si>
    <t>Шкалы (сырые баллы)</t>
  </si>
  <si>
    <t>Общий показатель позитивности профессионального самоотношения</t>
  </si>
  <si>
    <t>Саморуководство в профессии</t>
  </si>
  <si>
    <t>Самооценка личностного роста в профессии</t>
  </si>
  <si>
    <t>Шкалы (стены)</t>
  </si>
  <si>
    <t>Общий</t>
  </si>
  <si>
    <t>NK</t>
  </si>
  <si>
    <t>NS</t>
  </si>
  <si>
    <t>N</t>
  </si>
  <si>
    <t>S1</t>
  </si>
  <si>
    <t>S2</t>
  </si>
  <si>
    <t>S</t>
  </si>
  <si>
    <t>E1</t>
  </si>
  <si>
    <t>E2</t>
  </si>
  <si>
    <t>E</t>
  </si>
  <si>
    <t>Иванов 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</si>
</sst>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20"/>
      <color theme="10"/>
      <name val="Calibri"/>
      <family val="2"/>
      <charset val="204"/>
      <scheme val="minor"/>
    </font>
    <font>
      <sz val="20"/>
      <color theme="0" tint="-4.9989318521683403E-2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0"/>
      <color theme="0" tint="-4.9989318521683403E-2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1" fillId="14" borderId="1" xfId="1" applyFont="1" applyFill="1" applyBorder="1" applyAlignment="1">
      <alignment horizontal="center" wrapText="1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4" fillId="18" borderId="13" xfId="0" applyFont="1" applyFill="1" applyBorder="1" applyAlignment="1">
      <alignment horizontal="center" vertical="center" textRotation="90" wrapText="1"/>
    </xf>
    <xf numFmtId="0" fontId="15" fillId="17" borderId="13" xfId="0" applyFont="1" applyFill="1" applyBorder="1" applyAlignment="1">
      <alignment horizontal="center" vertical="center" textRotation="90" wrapText="1"/>
    </xf>
    <xf numFmtId="0" fontId="15" fillId="15" borderId="13" xfId="0" applyFont="1" applyFill="1" applyBorder="1" applyAlignment="1">
      <alignment horizontal="center" vertical="center" textRotation="90" wrapText="1"/>
    </xf>
    <xf numFmtId="0" fontId="14" fillId="11" borderId="13" xfId="0" applyFont="1" applyFill="1" applyBorder="1" applyAlignment="1">
      <alignment horizontal="center" vertical="center" textRotation="90" wrapText="1"/>
    </xf>
    <xf numFmtId="0" fontId="13" fillId="11" borderId="13" xfId="0" applyFont="1" applyFill="1" applyBorder="1" applyAlignment="1">
      <alignment horizontal="center" vertical="center" textRotation="90" wrapText="1"/>
    </xf>
    <xf numFmtId="0" fontId="14" fillId="18" borderId="1" xfId="0" applyFont="1" applyFill="1" applyBorder="1" applyAlignment="1">
      <alignment horizontal="center" vertical="center" textRotation="90" wrapText="1"/>
    </xf>
    <xf numFmtId="0" fontId="15" fillId="17" borderId="1" xfId="0" applyFont="1" applyFill="1" applyBorder="1" applyAlignment="1">
      <alignment horizontal="center" vertical="center" textRotation="90" wrapText="1"/>
    </xf>
    <xf numFmtId="0" fontId="14" fillId="11" borderId="1" xfId="0" applyFont="1" applyFill="1" applyBorder="1" applyAlignment="1">
      <alignment horizontal="center" vertical="center" textRotation="90" wrapText="1"/>
    </xf>
    <xf numFmtId="0" fontId="13" fillId="11" borderId="1" xfId="0" applyFont="1" applyFill="1" applyBorder="1" applyAlignment="1">
      <alignment horizontal="center" vertical="center" textRotation="90" wrapText="1"/>
    </xf>
    <xf numFmtId="0" fontId="15" fillId="15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 applyProtection="1">
      <alignment horizontal="center"/>
      <protection hidden="1"/>
    </xf>
    <xf numFmtId="0" fontId="0" fillId="8" borderId="1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18" borderId="1" xfId="0" applyFill="1" applyBorder="1" applyAlignment="1" applyProtection="1">
      <alignment horizontal="center"/>
      <protection hidden="1"/>
    </xf>
    <xf numFmtId="2" fontId="0" fillId="4" borderId="2" xfId="0" applyNumberFormat="1" applyFill="1" applyBorder="1" applyAlignment="1">
      <alignment horizontal="center" wrapText="1"/>
    </xf>
    <xf numFmtId="2" fontId="0" fillId="4" borderId="3" xfId="0" applyNumberFormat="1" applyFill="1" applyBorder="1" applyAlignment="1">
      <alignment horizontal="center" wrapText="1"/>
    </xf>
    <xf numFmtId="2" fontId="0" fillId="4" borderId="4" xfId="0" applyNumberFormat="1" applyFill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6" fillId="10" borderId="0" xfId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vertical="center" textRotation="90" wrapText="1"/>
    </xf>
    <xf numFmtId="0" fontId="13" fillId="17" borderId="1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textRotation="90" wrapText="1"/>
    </xf>
    <xf numFmtId="0" fontId="13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6" fillId="16" borderId="12" xfId="0" applyFont="1" applyFill="1" applyBorder="1" applyAlignment="1">
      <alignment horizontal="center" vertical="center" textRotation="90" wrapText="1"/>
    </xf>
    <xf numFmtId="0" fontId="16" fillId="16" borderId="13" xfId="0" applyFont="1" applyFill="1" applyBorder="1" applyAlignment="1">
      <alignment horizontal="center" vertical="center" textRotation="90" wrapText="1"/>
    </xf>
    <xf numFmtId="0" fontId="13" fillId="15" borderId="2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 wrapText="1"/>
    </xf>
    <xf numFmtId="0" fontId="13" fillId="15" borderId="4" xfId="0" applyFont="1" applyFill="1" applyBorder="1" applyAlignment="1">
      <alignment horizontal="center" vertical="center" wrapText="1"/>
    </xf>
    <xf numFmtId="0" fontId="15" fillId="16" borderId="15" xfId="0" applyFont="1" applyFill="1" applyBorder="1" applyAlignment="1">
      <alignment horizontal="center" vertical="center" textRotation="90" wrapText="1"/>
    </xf>
    <xf numFmtId="0" fontId="15" fillId="16" borderId="13" xfId="0" applyFont="1" applyFill="1" applyBorder="1" applyAlignment="1">
      <alignment horizontal="center" vertical="center" textRotation="90" wrapText="1"/>
    </xf>
    <xf numFmtId="0" fontId="10" fillId="2" borderId="1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5" fillId="16" borderId="8" xfId="0" applyFont="1" applyFill="1" applyBorder="1" applyAlignment="1">
      <alignment horizontal="center" vertical="center" textRotation="90" wrapText="1"/>
    </xf>
    <xf numFmtId="0" fontId="15" fillId="16" borderId="5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lib.grsu.by/doc/627" TargetMode="External"/><Relationship Id="rId1" Type="http://schemas.openxmlformats.org/officeDocument/2006/relationships/hyperlink" Target="https://vk.com/psylab_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P37"/>
  <sheetViews>
    <sheetView tabSelected="1" workbookViewId="0">
      <selection activeCell="B4" sqref="B4"/>
    </sheetView>
  </sheetViews>
  <sheetFormatPr defaultRowHeight="14.4" x14ac:dyDescent="0.3"/>
  <cols>
    <col min="1" max="1" width="4.109375" customWidth="1"/>
    <col min="2" max="2" width="20.6640625" customWidth="1"/>
    <col min="3" max="3" width="9.109375" style="1"/>
    <col min="4" max="18" width="4.6640625" style="1" customWidth="1"/>
    <col min="19" max="42" width="4.6640625" customWidth="1"/>
  </cols>
  <sheetData>
    <row r="1" spans="1:42" ht="28.2" customHeight="1" x14ac:dyDescent="0.3">
      <c r="A1" s="30" t="s">
        <v>10</v>
      </c>
      <c r="B1" s="31"/>
      <c r="C1" s="32"/>
      <c r="D1" s="33" t="s">
        <v>8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2" x14ac:dyDescent="0.3">
      <c r="A2" s="2" t="s">
        <v>0</v>
      </c>
      <c r="B2" s="2" t="s">
        <v>1</v>
      </c>
      <c r="C2" s="3" t="s">
        <v>2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1">
        <v>8</v>
      </c>
      <c r="L2" s="11">
        <v>9</v>
      </c>
      <c r="M2" s="11">
        <v>10</v>
      </c>
      <c r="N2" s="11">
        <v>11</v>
      </c>
      <c r="O2" s="11">
        <v>12</v>
      </c>
      <c r="P2" s="11">
        <v>13</v>
      </c>
      <c r="Q2" s="11">
        <v>14</v>
      </c>
      <c r="R2" s="11">
        <v>15</v>
      </c>
      <c r="S2" s="11">
        <v>16</v>
      </c>
      <c r="T2" s="11">
        <v>17</v>
      </c>
      <c r="U2" s="11">
        <v>18</v>
      </c>
      <c r="V2" s="11">
        <v>19</v>
      </c>
      <c r="W2" s="11">
        <v>20</v>
      </c>
      <c r="X2" s="11">
        <v>21</v>
      </c>
      <c r="Y2" s="11">
        <v>22</v>
      </c>
      <c r="Z2" s="11">
        <v>23</v>
      </c>
      <c r="AA2" s="11">
        <v>24</v>
      </c>
      <c r="AB2" s="11">
        <v>25</v>
      </c>
      <c r="AC2" s="11">
        <v>26</v>
      </c>
      <c r="AD2" s="11">
        <v>27</v>
      </c>
      <c r="AE2" s="11">
        <v>28</v>
      </c>
      <c r="AF2" s="11">
        <v>29</v>
      </c>
      <c r="AG2" s="11">
        <v>30</v>
      </c>
      <c r="AH2" s="11">
        <v>31</v>
      </c>
      <c r="AI2" s="11">
        <v>32</v>
      </c>
      <c r="AJ2" s="11">
        <v>33</v>
      </c>
      <c r="AK2" s="11">
        <v>34</v>
      </c>
      <c r="AL2" s="11">
        <v>35</v>
      </c>
      <c r="AM2" s="11">
        <v>36</v>
      </c>
      <c r="AN2" s="11">
        <v>37</v>
      </c>
      <c r="AO2" s="11">
        <v>38</v>
      </c>
      <c r="AP2" s="11">
        <v>39</v>
      </c>
    </row>
    <row r="3" spans="1:42" x14ac:dyDescent="0.3">
      <c r="A3" s="4">
        <v>1</v>
      </c>
      <c r="B3" s="4" t="s">
        <v>35</v>
      </c>
      <c r="C3" s="4">
        <v>22</v>
      </c>
      <c r="D3" s="5">
        <v>4</v>
      </c>
      <c r="E3" s="5">
        <v>1</v>
      </c>
      <c r="F3" s="5">
        <v>2</v>
      </c>
      <c r="G3" s="5">
        <v>4</v>
      </c>
      <c r="H3" s="5">
        <v>2</v>
      </c>
      <c r="I3" s="5">
        <v>2</v>
      </c>
      <c r="J3" s="5">
        <v>3</v>
      </c>
      <c r="K3" s="5">
        <v>3</v>
      </c>
      <c r="L3" s="5">
        <v>3</v>
      </c>
      <c r="M3" s="5">
        <v>3</v>
      </c>
      <c r="N3" s="5">
        <v>3</v>
      </c>
      <c r="O3" s="5">
        <v>1</v>
      </c>
      <c r="P3" s="5">
        <v>4</v>
      </c>
      <c r="Q3" s="5">
        <v>3</v>
      </c>
      <c r="R3" s="5">
        <v>3</v>
      </c>
      <c r="S3" s="5">
        <v>4</v>
      </c>
      <c r="T3" s="5">
        <v>1</v>
      </c>
      <c r="U3" s="5">
        <v>3</v>
      </c>
      <c r="V3" s="5">
        <v>1</v>
      </c>
      <c r="W3" s="5">
        <v>3</v>
      </c>
      <c r="X3" s="5">
        <v>3</v>
      </c>
      <c r="Y3" s="5">
        <v>3</v>
      </c>
      <c r="Z3" s="5">
        <v>1</v>
      </c>
      <c r="AA3" s="5">
        <v>4</v>
      </c>
      <c r="AB3" s="5">
        <v>3</v>
      </c>
      <c r="AC3" s="5">
        <v>2</v>
      </c>
      <c r="AD3" s="5">
        <v>3</v>
      </c>
      <c r="AE3" s="5">
        <v>3</v>
      </c>
      <c r="AF3" s="5">
        <v>3</v>
      </c>
      <c r="AG3" s="5">
        <v>2</v>
      </c>
      <c r="AH3" s="5">
        <v>2</v>
      </c>
      <c r="AI3" s="5">
        <v>2</v>
      </c>
      <c r="AJ3" s="5">
        <v>1</v>
      </c>
      <c r="AK3" s="5">
        <v>1</v>
      </c>
      <c r="AL3" s="5">
        <v>2</v>
      </c>
      <c r="AM3" s="5">
        <v>1</v>
      </c>
      <c r="AN3" s="5">
        <v>4</v>
      </c>
      <c r="AO3" s="5">
        <v>4</v>
      </c>
      <c r="AP3" s="5">
        <v>4</v>
      </c>
    </row>
    <row r="4" spans="1:42" x14ac:dyDescent="0.3">
      <c r="A4" s="4">
        <v>2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3">
      <c r="A5" s="4">
        <v>3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x14ac:dyDescent="0.3">
      <c r="A6" s="4">
        <v>4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x14ac:dyDescent="0.3">
      <c r="A7" s="4">
        <v>5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x14ac:dyDescent="0.3">
      <c r="A8" s="4">
        <v>6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x14ac:dyDescent="0.3">
      <c r="A9" s="4">
        <v>7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x14ac:dyDescent="0.3">
      <c r="A10" s="4">
        <v>8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x14ac:dyDescent="0.3">
      <c r="A11" s="4">
        <v>9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x14ac:dyDescent="0.3">
      <c r="A12" s="4">
        <v>10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x14ac:dyDescent="0.3">
      <c r="A13" s="4">
        <v>11</v>
      </c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x14ac:dyDescent="0.3">
      <c r="A14" s="4">
        <v>12</v>
      </c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x14ac:dyDescent="0.3">
      <c r="A15" s="4">
        <v>13</v>
      </c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x14ac:dyDescent="0.3">
      <c r="A16" s="4">
        <v>14</v>
      </c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x14ac:dyDescent="0.3">
      <c r="A17" s="4">
        <v>15</v>
      </c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x14ac:dyDescent="0.3">
      <c r="A18" s="4">
        <v>16</v>
      </c>
      <c r="B18" s="4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x14ac:dyDescent="0.3">
      <c r="A19" s="4">
        <v>17</v>
      </c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x14ac:dyDescent="0.3">
      <c r="A20" s="4">
        <v>18</v>
      </c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x14ac:dyDescent="0.3">
      <c r="A21" s="4">
        <v>19</v>
      </c>
      <c r="B21" s="4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x14ac:dyDescent="0.3">
      <c r="A22" s="4">
        <v>20</v>
      </c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x14ac:dyDescent="0.3">
      <c r="A23" s="4">
        <v>21</v>
      </c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x14ac:dyDescent="0.3">
      <c r="A24" s="4">
        <v>22</v>
      </c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x14ac:dyDescent="0.3">
      <c r="A25" s="4">
        <v>23</v>
      </c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x14ac:dyDescent="0.3">
      <c r="A26" s="4">
        <v>24</v>
      </c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x14ac:dyDescent="0.3">
      <c r="A27" s="4">
        <v>25</v>
      </c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x14ac:dyDescent="0.3">
      <c r="A28" s="4">
        <v>26</v>
      </c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x14ac:dyDescent="0.3">
      <c r="A29" s="4">
        <v>27</v>
      </c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x14ac:dyDescent="0.3">
      <c r="A30" s="4">
        <v>28</v>
      </c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x14ac:dyDescent="0.3">
      <c r="A31" s="4">
        <v>29</v>
      </c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x14ac:dyDescent="0.3">
      <c r="A32" s="4">
        <v>30</v>
      </c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x14ac:dyDescent="0.3">
      <c r="A33" s="4">
        <v>31</v>
      </c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x14ac:dyDescent="0.3">
      <c r="A34" s="4">
        <v>32</v>
      </c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x14ac:dyDescent="0.3">
      <c r="A35" s="4">
        <v>33</v>
      </c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x14ac:dyDescent="0.3">
      <c r="A36" s="4">
        <v>34</v>
      </c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x14ac:dyDescent="0.3">
      <c r="A37" s="4">
        <v>35</v>
      </c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</sheetData>
  <mergeCells count="2">
    <mergeCell ref="A1:C1"/>
    <mergeCell ref="D1:AP1"/>
  </mergeCells>
  <phoneticPr fontId="8" type="noConversion"/>
  <dataValidations count="2">
    <dataValidation type="whole" allowBlank="1" showInputMessage="1" showErrorMessage="1" sqref="C3:C37" xr:uid="{00000000-0002-0000-0000-000000000000}">
      <formula1>18</formula1>
      <formula2>70</formula2>
    </dataValidation>
    <dataValidation type="whole" allowBlank="1" showInputMessage="1" showErrorMessage="1" sqref="D3:AP37" xr:uid="{50FEE308-A287-4AF7-B8B2-22DEF2A41010}">
      <formula1>1</formula1>
      <formula2>4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X40"/>
  <sheetViews>
    <sheetView workbookViewId="0">
      <selection activeCell="I45" sqref="I45"/>
    </sheetView>
  </sheetViews>
  <sheetFormatPr defaultRowHeight="14.4" x14ac:dyDescent="0.3"/>
  <cols>
    <col min="1" max="1" width="4.109375" customWidth="1"/>
    <col min="2" max="2" width="16.44140625" customWidth="1"/>
    <col min="3" max="3" width="7.88671875" bestFit="1" customWidth="1"/>
    <col min="4" max="4" width="6.88671875" customWidth="1"/>
    <col min="5" max="5" width="5.109375" customWidth="1"/>
    <col min="6" max="6" width="5.5546875" customWidth="1"/>
    <col min="7" max="7" width="6.44140625" customWidth="1"/>
    <col min="8" max="8" width="5.88671875" customWidth="1"/>
    <col min="9" max="12" width="6" customWidth="1"/>
    <col min="13" max="13" width="6.88671875" customWidth="1"/>
    <col min="14" max="14" width="3.21875" customWidth="1"/>
    <col min="15" max="15" width="7" customWidth="1"/>
    <col min="16" max="16" width="5.88671875" customWidth="1"/>
    <col min="17" max="17" width="6.109375" customWidth="1"/>
    <col min="18" max="18" width="5.6640625" customWidth="1"/>
    <col min="19" max="19" width="5.88671875" customWidth="1"/>
    <col min="20" max="20" width="6.33203125" customWidth="1"/>
    <col min="21" max="22" width="6" customWidth="1"/>
    <col min="23" max="23" width="6.33203125" customWidth="1"/>
    <col min="24" max="24" width="8.44140625" customWidth="1"/>
    <col min="26" max="34" width="4.6640625" customWidth="1"/>
  </cols>
  <sheetData>
    <row r="1" spans="1:24" ht="14.4" customHeight="1" x14ac:dyDescent="0.3">
      <c r="A1" s="42" t="s">
        <v>10</v>
      </c>
      <c r="B1" s="43"/>
      <c r="C1" s="44"/>
      <c r="D1" s="55" t="s">
        <v>20</v>
      </c>
      <c r="E1" s="56"/>
      <c r="F1" s="56"/>
      <c r="G1" s="56"/>
      <c r="H1" s="56"/>
      <c r="I1" s="56"/>
      <c r="J1" s="56"/>
      <c r="K1" s="56"/>
      <c r="L1" s="56"/>
      <c r="M1" s="57"/>
      <c r="O1" s="36" t="s">
        <v>24</v>
      </c>
      <c r="P1" s="36"/>
      <c r="Q1" s="36"/>
      <c r="R1" s="36"/>
      <c r="S1" s="36"/>
      <c r="T1" s="36"/>
      <c r="U1" s="36"/>
      <c r="V1" s="36"/>
      <c r="W1" s="36"/>
      <c r="X1" s="36"/>
    </row>
    <row r="2" spans="1:24" ht="21.6" customHeight="1" x14ac:dyDescent="0.3">
      <c r="A2" s="45"/>
      <c r="B2" s="46"/>
      <c r="C2" s="47"/>
      <c r="D2" s="37" t="s">
        <v>11</v>
      </c>
      <c r="E2" s="38" t="s">
        <v>12</v>
      </c>
      <c r="F2" s="38"/>
      <c r="G2" s="38"/>
      <c r="H2" s="48" t="s">
        <v>15</v>
      </c>
      <c r="I2" s="50" t="s">
        <v>17</v>
      </c>
      <c r="J2" s="51"/>
      <c r="K2" s="52"/>
      <c r="L2" s="53" t="s">
        <v>18</v>
      </c>
      <c r="M2" s="58" t="s">
        <v>21</v>
      </c>
      <c r="O2" s="37" t="s">
        <v>11</v>
      </c>
      <c r="P2" s="38" t="s">
        <v>12</v>
      </c>
      <c r="Q2" s="38"/>
      <c r="R2" s="38"/>
      <c r="S2" s="39" t="s">
        <v>15</v>
      </c>
      <c r="T2" s="40" t="s">
        <v>17</v>
      </c>
      <c r="U2" s="40"/>
      <c r="V2" s="40"/>
      <c r="W2" s="37" t="s">
        <v>18</v>
      </c>
      <c r="X2" s="41" t="s">
        <v>21</v>
      </c>
    </row>
    <row r="3" spans="1:24" ht="109.95" customHeight="1" x14ac:dyDescent="0.3">
      <c r="A3" s="12" t="s">
        <v>0</v>
      </c>
      <c r="B3" s="12" t="s">
        <v>1</v>
      </c>
      <c r="C3" s="12" t="s">
        <v>2</v>
      </c>
      <c r="D3" s="37"/>
      <c r="E3" s="16" t="s">
        <v>13</v>
      </c>
      <c r="F3" s="16" t="s">
        <v>14</v>
      </c>
      <c r="G3" s="17" t="s">
        <v>16</v>
      </c>
      <c r="H3" s="49"/>
      <c r="I3" s="19" t="s">
        <v>22</v>
      </c>
      <c r="J3" s="20" t="s">
        <v>23</v>
      </c>
      <c r="K3" s="18" t="s">
        <v>19</v>
      </c>
      <c r="L3" s="54"/>
      <c r="M3" s="59"/>
      <c r="O3" s="37"/>
      <c r="P3" s="21" t="s">
        <v>13</v>
      </c>
      <c r="Q3" s="21" t="s">
        <v>14</v>
      </c>
      <c r="R3" s="22" t="s">
        <v>16</v>
      </c>
      <c r="S3" s="39"/>
      <c r="T3" s="23" t="s">
        <v>22</v>
      </c>
      <c r="U3" s="24" t="s">
        <v>23</v>
      </c>
      <c r="V3" s="25" t="s">
        <v>19</v>
      </c>
      <c r="W3" s="37"/>
      <c r="X3" s="41"/>
    </row>
    <row r="4" spans="1:24" x14ac:dyDescent="0.3">
      <c r="A4" s="14">
        <v>1</v>
      </c>
      <c r="B4" s="15" t="str">
        <f>Данные!B3</f>
        <v>Иванов ПА</v>
      </c>
      <c r="C4" s="15">
        <f>Данные!C3</f>
        <v>22</v>
      </c>
      <c r="D4" s="26">
        <f>IF($B4=0,"-",SUM(Данные!E3,Данные!H3,Данные!I3,Данные!O3,Данные!R3,Данные!T3,Данные!V3,Данные!Z3,Данные!AB3,Данные!AI3,Данные!AJ3,Данные!AK3,Данные!AM3))</f>
        <v>20</v>
      </c>
      <c r="E4" s="26">
        <f>IF($B4=0,"-",SUM(Данные!J3,Данные!S3,Данные!AD3,Данные!AH3,Данные!AO3))</f>
        <v>16</v>
      </c>
      <c r="F4" s="26">
        <f>IF($B4=0,"-",SUM(Данные!Y3,Данные!AE3,Данные!AG3,Данные!AL3,Данные!AP3))</f>
        <v>14</v>
      </c>
      <c r="G4" s="27">
        <f t="shared" ref="G4:G38" si="0">IF($B4=0,"-",SUM(E4:F4))</f>
        <v>30</v>
      </c>
      <c r="H4" s="26">
        <f>IF($B4=0,"-",SUM(Данные!F3,Данные!K3,Данные!M3,Данные!X3,Данные!AC3,Данные!AF3))</f>
        <v>16</v>
      </c>
      <c r="I4" s="26">
        <f>IF($B4=0,"-",SUM(Данные!G3,Данные!L3,Данные!P3,Данные!Q3,Данные!U3,Данные!W3,Данные!AA3))</f>
        <v>24</v>
      </c>
      <c r="J4" s="26">
        <f>IF($B4=0,"-",SUM(Данные!D3,Данные!N3,Данные!AN3))</f>
        <v>11</v>
      </c>
      <c r="K4" s="27">
        <f t="shared" ref="K4:K38" si="1">IF($B4=0,"-",SUM(I4:J4))</f>
        <v>35</v>
      </c>
      <c r="L4" s="26">
        <f>IF($B4=0,"-",SUM(Данные!E3,Данные!F3,Данные!H3,Данные!I3,Данные!K3,Данные!M3,Данные!O3,Данные!R3,Данные!T3,Данные!V3,Данные!X3,Данные!Z3,Данные!AB3,Данные!AC3,Данные!AF3,Данные!AI3,Данные!AJ3,Данные!AK3,Данные!AM3))</f>
        <v>36</v>
      </c>
      <c r="M4" s="26">
        <f>IF($B4=0,"-",SUM(Данные!D3:AP3))</f>
        <v>101</v>
      </c>
      <c r="N4" s="28"/>
      <c r="O4" s="29">
        <f>IF(OR(D4&lt;13,D4="-"),"-",VLOOKUP(D4,Рабочий!$C$2:$D$41,2))</f>
        <v>5</v>
      </c>
      <c r="P4" s="29">
        <f>IF(OR(E4&lt;5,E4="-"),"-",VLOOKUP(E4,Рабочий!$I$2:$J$17,2))</f>
        <v>8</v>
      </c>
      <c r="Q4" s="29">
        <f>IF(OR(F4&lt;5,F4="-"),"-",VLOOKUP(F4,Рабочий!$K$2:$L$17,2))</f>
        <v>6</v>
      </c>
      <c r="R4" s="29">
        <f>IF(OR(G4&lt;10,G4="-"),"-",VLOOKUP(G4,Рабочий!$M$2:$N$32,2))</f>
        <v>7</v>
      </c>
      <c r="S4" s="29">
        <f>IF(OR(H4&lt;6,H4="-"),"-",VLOOKUP(H4,Рабочий!$E$2:$F$20,2))</f>
        <v>7</v>
      </c>
      <c r="T4" s="29">
        <f>IF(OR(I4&lt;7,I4="-"),"-",VLOOKUP(I4,Рабочий!$Q$2:$R$23,2))</f>
        <v>7</v>
      </c>
      <c r="U4" s="29">
        <f>IF(OR(J4&lt;3,J4="-"),"-",VLOOKUP(J4,Рабочий!$O$2:$P$11,2))</f>
        <v>8</v>
      </c>
      <c r="V4" s="29">
        <f>IF(OR(K4&lt;10,K4="-"),"-",VLOOKUP(K4,Рабочий!$S$2:$T$32,2))</f>
        <v>7</v>
      </c>
      <c r="W4" s="29">
        <f>IF(OR(L4&lt;19,L4="-"),"-",VLOOKUP(L4,Рабочий!$G$2:$H$59,2))</f>
        <v>6</v>
      </c>
      <c r="X4" s="29">
        <f>IF(OR(M4&lt;39,M4="-"),"-",VLOOKUP(M4,Рабочий!$A$2:$B$119,2))</f>
        <v>4</v>
      </c>
    </row>
    <row r="5" spans="1:24" x14ac:dyDescent="0.3">
      <c r="A5" s="14">
        <v>2</v>
      </c>
      <c r="B5" s="15">
        <f>Данные!B4</f>
        <v>0</v>
      </c>
      <c r="C5" s="15">
        <f>Данные!C4</f>
        <v>0</v>
      </c>
      <c r="D5" s="26" t="str">
        <f>IF($B5=0,"-",SUM(Данные!E4,Данные!H4,Данные!I4,Данные!O4,Данные!R4,Данные!T4,Данные!V4,Данные!Z4,Данные!AB4,Данные!AI4,Данные!AJ4,Данные!AK4,Данные!AM4))</f>
        <v>-</v>
      </c>
      <c r="E5" s="26" t="str">
        <f>IF($B5=0,"-",SUM(Данные!J4,Данные!S4,Данные!AD4,Данные!AH4,Данные!AO4))</f>
        <v>-</v>
      </c>
      <c r="F5" s="26" t="str">
        <f>IF($B5=0,"-",SUM(Данные!Y4,Данные!AE4,Данные!AG4,Данные!AL4,Данные!AP4))</f>
        <v>-</v>
      </c>
      <c r="G5" s="27" t="str">
        <f t="shared" si="0"/>
        <v>-</v>
      </c>
      <c r="H5" s="26" t="str">
        <f>IF($B5=0,"-",SUM(Данные!F4,Данные!K4,Данные!M4,Данные!X4,Данные!AC4,Данные!AF4))</f>
        <v>-</v>
      </c>
      <c r="I5" s="26" t="str">
        <f>IF($B5=0,"-",SUM(Данные!G4,Данные!L4,Данные!P4,Данные!Q4,Данные!U4,Данные!W4,Данные!AA4))</f>
        <v>-</v>
      </c>
      <c r="J5" s="26" t="str">
        <f>IF($B5=0,"-",SUM(Данные!D4,Данные!N4,Данные!AN4))</f>
        <v>-</v>
      </c>
      <c r="K5" s="27" t="str">
        <f t="shared" si="1"/>
        <v>-</v>
      </c>
      <c r="L5" s="26" t="str">
        <f>IF($B5=0,"-",SUM(Данные!E4,Данные!F4,Данные!H4,Данные!I4,Данные!K4,Данные!M4,Данные!O4,Данные!R4,Данные!T4,Данные!V4,Данные!X4,Данные!Z4,Данные!AB4,Данные!AC4,Данные!AF4,Данные!AI4,Данные!AJ4,Данные!AK4,Данные!AM4))</f>
        <v>-</v>
      </c>
      <c r="M5" s="26" t="str">
        <f>IF($B5=0,"-",SUM(Данные!D4:AP4))</f>
        <v>-</v>
      </c>
      <c r="N5" s="28"/>
      <c r="O5" s="29" t="str">
        <f>IF(OR(D5&lt;13,D5="-"),"-",VLOOKUP(D5,Рабочий!$C$2:$D$41,2))</f>
        <v>-</v>
      </c>
      <c r="P5" s="29" t="str">
        <f>IF(OR(E5&lt;5,E5="-"),"-",VLOOKUP(E5,Рабочий!$I$2:$J$17,2))</f>
        <v>-</v>
      </c>
      <c r="Q5" s="29" t="str">
        <f>IF(OR(F5&lt;5,F5="-"),"-",VLOOKUP(F5,Рабочий!$K$2:$L$17,2))</f>
        <v>-</v>
      </c>
      <c r="R5" s="29" t="str">
        <f>IF(OR(G5&lt;10,G5="-"),"-",VLOOKUP(G5,Рабочий!$M$2:$N$32,2))</f>
        <v>-</v>
      </c>
      <c r="S5" s="29" t="str">
        <f>IF(OR(H5&lt;6,H5="-"),"-",VLOOKUP(H5,Рабочий!$E$2:$F$20,2))</f>
        <v>-</v>
      </c>
      <c r="T5" s="29" t="str">
        <f>IF(OR(I5&lt;7,I5="-"),"-",VLOOKUP(I5,Рабочий!$Q$2:$R$23,2))</f>
        <v>-</v>
      </c>
      <c r="U5" s="29" t="str">
        <f>IF(OR(J5&lt;3,J5="-"),"-",VLOOKUP(J5,Рабочий!$O$2:$P$11,2))</f>
        <v>-</v>
      </c>
      <c r="V5" s="29" t="str">
        <f>IF(OR(K5&lt;10,K5="-"),"-",VLOOKUP(K5,Рабочий!$S$2:$T$32,2))</f>
        <v>-</v>
      </c>
      <c r="W5" s="29" t="str">
        <f>IF(OR(L5&lt;19,L5="-"),"-",VLOOKUP(L5,Рабочий!$G$2:$H$59,2))</f>
        <v>-</v>
      </c>
      <c r="X5" s="29" t="str">
        <f>IF(OR(M5&lt;39,M5="-"),"-",VLOOKUP(M5,Рабочий!$A$2:$B$119,2))</f>
        <v>-</v>
      </c>
    </row>
    <row r="6" spans="1:24" x14ac:dyDescent="0.3">
      <c r="A6" s="14">
        <v>3</v>
      </c>
      <c r="B6" s="15">
        <f>Данные!B5</f>
        <v>0</v>
      </c>
      <c r="C6" s="15">
        <f>Данные!C5</f>
        <v>0</v>
      </c>
      <c r="D6" s="26" t="str">
        <f>IF($B6=0,"-",SUM(Данные!E5,Данные!H5,Данные!I5,Данные!O5,Данные!R5,Данные!T5,Данные!V5,Данные!Z5,Данные!AB5,Данные!AI5,Данные!AJ5,Данные!AK5,Данные!AM5))</f>
        <v>-</v>
      </c>
      <c r="E6" s="26" t="str">
        <f>IF($B6=0,"-",SUM(Данные!J5,Данные!S5,Данные!AD5,Данные!AH5,Данные!AO5))</f>
        <v>-</v>
      </c>
      <c r="F6" s="26" t="str">
        <f>IF($B6=0,"-",SUM(Данные!Y5,Данные!AE5,Данные!AG5,Данные!AL5,Данные!AP5))</f>
        <v>-</v>
      </c>
      <c r="G6" s="27" t="str">
        <f t="shared" si="0"/>
        <v>-</v>
      </c>
      <c r="H6" s="26" t="str">
        <f>IF($B6=0,"-",SUM(Данные!F5,Данные!K5,Данные!M5,Данные!X5,Данные!AC5,Данные!AF5))</f>
        <v>-</v>
      </c>
      <c r="I6" s="26" t="str">
        <f>IF($B6=0,"-",SUM(Данные!G5,Данные!L5,Данные!P5,Данные!Q5,Данные!U5,Данные!W5,Данные!AA5))</f>
        <v>-</v>
      </c>
      <c r="J6" s="26" t="str">
        <f>IF($B6=0,"-",SUM(Данные!D5,Данные!N5,Данные!AN5))</f>
        <v>-</v>
      </c>
      <c r="K6" s="27" t="str">
        <f t="shared" si="1"/>
        <v>-</v>
      </c>
      <c r="L6" s="26" t="str">
        <f>IF($B6=0,"-",SUM(Данные!E5,Данные!F5,Данные!H5,Данные!I5,Данные!K5,Данные!M5,Данные!O5,Данные!R5,Данные!T5,Данные!V5,Данные!X5,Данные!Z5,Данные!AB5,Данные!AC5,Данные!AF5,Данные!AI5,Данные!AJ5,Данные!AK5,Данные!AM5))</f>
        <v>-</v>
      </c>
      <c r="M6" s="26" t="str">
        <f>IF($B6=0,"-",SUM(Данные!D5:AP5))</f>
        <v>-</v>
      </c>
      <c r="N6" s="28"/>
      <c r="O6" s="29" t="str">
        <f>IF(OR(D6&lt;13,D6="-"),"-",VLOOKUP(D6,Рабочий!$C$2:$D$41,2))</f>
        <v>-</v>
      </c>
      <c r="P6" s="29" t="str">
        <f>IF(OR(E6&lt;5,E6="-"),"-",VLOOKUP(E6,Рабочий!$I$2:$J$17,2))</f>
        <v>-</v>
      </c>
      <c r="Q6" s="29" t="str">
        <f>IF(OR(F6&lt;5,F6="-"),"-",VLOOKUP(F6,Рабочий!$K$2:$L$17,2))</f>
        <v>-</v>
      </c>
      <c r="R6" s="29" t="str">
        <f>IF(OR(G6&lt;10,G6="-"),"-",VLOOKUP(G6,Рабочий!$M$2:$N$32,2))</f>
        <v>-</v>
      </c>
      <c r="S6" s="29" t="str">
        <f>IF(OR(H6&lt;6,H6="-"),"-",VLOOKUP(H6,Рабочий!$E$2:$F$20,2))</f>
        <v>-</v>
      </c>
      <c r="T6" s="29" t="str">
        <f>IF(OR(I6&lt;7,I6="-"),"-",VLOOKUP(I6,Рабочий!$Q$2:$R$23,2))</f>
        <v>-</v>
      </c>
      <c r="U6" s="29" t="str">
        <f>IF(OR(J6&lt;3,J6="-"),"-",VLOOKUP(J6,Рабочий!$O$2:$P$11,2))</f>
        <v>-</v>
      </c>
      <c r="V6" s="29" t="str">
        <f>IF(OR(K6&lt;10,K6="-"),"-",VLOOKUP(K6,Рабочий!$S$2:$T$32,2))</f>
        <v>-</v>
      </c>
      <c r="W6" s="29" t="str">
        <f>IF(OR(L6&lt;19,L6="-"),"-",VLOOKUP(L6,Рабочий!$G$2:$H$59,2))</f>
        <v>-</v>
      </c>
      <c r="X6" s="29" t="str">
        <f>IF(OR(M6&lt;39,M6="-"),"-",VLOOKUP(M6,Рабочий!$A$2:$B$119,2))</f>
        <v>-</v>
      </c>
    </row>
    <row r="7" spans="1:24" x14ac:dyDescent="0.3">
      <c r="A7" s="14">
        <v>4</v>
      </c>
      <c r="B7" s="15">
        <f>Данные!B6</f>
        <v>0</v>
      </c>
      <c r="C7" s="15">
        <f>Данные!C6</f>
        <v>0</v>
      </c>
      <c r="D7" s="26" t="str">
        <f>IF($B7=0,"-",SUM(Данные!E6,Данные!H6,Данные!I6,Данные!O6,Данные!R6,Данные!T6,Данные!V6,Данные!Z6,Данные!AB6,Данные!AI6,Данные!AJ6,Данные!AK6,Данные!AM6))</f>
        <v>-</v>
      </c>
      <c r="E7" s="26" t="str">
        <f>IF($B7=0,"-",SUM(Данные!J6,Данные!S6,Данные!AD6,Данные!AH6,Данные!AO6))</f>
        <v>-</v>
      </c>
      <c r="F7" s="26" t="str">
        <f>IF($B7=0,"-",SUM(Данные!Y6,Данные!AE6,Данные!AG6,Данные!AL6,Данные!AP6))</f>
        <v>-</v>
      </c>
      <c r="G7" s="27" t="str">
        <f t="shared" si="0"/>
        <v>-</v>
      </c>
      <c r="H7" s="26" t="str">
        <f>IF($B7=0,"-",SUM(Данные!F6,Данные!K6,Данные!M6,Данные!X6,Данные!AC6,Данные!AF6))</f>
        <v>-</v>
      </c>
      <c r="I7" s="26" t="str">
        <f>IF($B7=0,"-",SUM(Данные!G6,Данные!L6,Данные!P6,Данные!Q6,Данные!U6,Данные!W6,Данные!AA6))</f>
        <v>-</v>
      </c>
      <c r="J7" s="26" t="str">
        <f>IF($B7=0,"-",SUM(Данные!D6,Данные!N6,Данные!AN6))</f>
        <v>-</v>
      </c>
      <c r="K7" s="27" t="str">
        <f t="shared" si="1"/>
        <v>-</v>
      </c>
      <c r="L7" s="26" t="str">
        <f>IF($B7=0,"-",SUM(Данные!E6,Данные!F6,Данные!H6,Данные!I6,Данные!K6,Данные!M6,Данные!O6,Данные!R6,Данные!T6,Данные!V6,Данные!X6,Данные!Z6,Данные!AB6,Данные!AC6,Данные!AF6,Данные!AI6,Данные!AJ6,Данные!AK6,Данные!AM6))</f>
        <v>-</v>
      </c>
      <c r="M7" s="26" t="str">
        <f>IF($B7=0,"-",SUM(Данные!D6:AP6))</f>
        <v>-</v>
      </c>
      <c r="N7" s="28"/>
      <c r="O7" s="29" t="str">
        <f>IF(OR(D7&lt;13,D7="-"),"-",VLOOKUP(D7,Рабочий!$C$2:$D$41,2))</f>
        <v>-</v>
      </c>
      <c r="P7" s="29" t="str">
        <f>IF(OR(E7&lt;5,E7="-"),"-",VLOOKUP(E7,Рабочий!$I$2:$J$17,2))</f>
        <v>-</v>
      </c>
      <c r="Q7" s="29" t="str">
        <f>IF(OR(F7&lt;5,F7="-"),"-",VLOOKUP(F7,Рабочий!$K$2:$L$17,2))</f>
        <v>-</v>
      </c>
      <c r="R7" s="29" t="str">
        <f>IF(OR(G7&lt;10,G7="-"),"-",VLOOKUP(G7,Рабочий!$M$2:$N$32,2))</f>
        <v>-</v>
      </c>
      <c r="S7" s="29" t="str">
        <f>IF(OR(H7&lt;6,H7="-"),"-",VLOOKUP(H7,Рабочий!$E$2:$F$20,2))</f>
        <v>-</v>
      </c>
      <c r="T7" s="29" t="str">
        <f>IF(OR(I7&lt;7,I7="-"),"-",VLOOKUP(I7,Рабочий!$Q$2:$R$23,2))</f>
        <v>-</v>
      </c>
      <c r="U7" s="29" t="str">
        <f>IF(OR(J7&lt;3,J7="-"),"-",VLOOKUP(J7,Рабочий!$O$2:$P$11,2))</f>
        <v>-</v>
      </c>
      <c r="V7" s="29" t="str">
        <f>IF(OR(K7&lt;10,K7="-"),"-",VLOOKUP(K7,Рабочий!$S$2:$T$32,2))</f>
        <v>-</v>
      </c>
      <c r="W7" s="29" t="str">
        <f>IF(OR(L7&lt;19,L7="-"),"-",VLOOKUP(L7,Рабочий!$G$2:$H$59,2))</f>
        <v>-</v>
      </c>
      <c r="X7" s="29" t="str">
        <f>IF(OR(M7&lt;39,M7="-"),"-",VLOOKUP(M7,Рабочий!$A$2:$B$119,2))</f>
        <v>-</v>
      </c>
    </row>
    <row r="8" spans="1:24" x14ac:dyDescent="0.3">
      <c r="A8" s="14">
        <v>5</v>
      </c>
      <c r="B8" s="15">
        <f>Данные!B7</f>
        <v>0</v>
      </c>
      <c r="C8" s="15">
        <f>Данные!C7</f>
        <v>0</v>
      </c>
      <c r="D8" s="26" t="str">
        <f>IF($B8=0,"-",SUM(Данные!E7,Данные!H7,Данные!I7,Данные!O7,Данные!R7,Данные!T7,Данные!V7,Данные!Z7,Данные!AB7,Данные!AI7,Данные!AJ7,Данные!AK7,Данные!AM7))</f>
        <v>-</v>
      </c>
      <c r="E8" s="26" t="str">
        <f>IF($B8=0,"-",SUM(Данные!J7,Данные!S7,Данные!AD7,Данные!AH7,Данные!AO7))</f>
        <v>-</v>
      </c>
      <c r="F8" s="26" t="str">
        <f>IF($B8=0,"-",SUM(Данные!Y7,Данные!AE7,Данные!AG7,Данные!AL7,Данные!AP7))</f>
        <v>-</v>
      </c>
      <c r="G8" s="27" t="str">
        <f t="shared" si="0"/>
        <v>-</v>
      </c>
      <c r="H8" s="26" t="str">
        <f>IF($B8=0,"-",SUM(Данные!F7,Данные!K7,Данные!M7,Данные!X7,Данные!AC7,Данные!AF7))</f>
        <v>-</v>
      </c>
      <c r="I8" s="26" t="str">
        <f>IF($B8=0,"-",SUM(Данные!G7,Данные!L7,Данные!P7,Данные!Q7,Данные!U7,Данные!W7,Данные!AA7))</f>
        <v>-</v>
      </c>
      <c r="J8" s="26" t="str">
        <f>IF($B8=0,"-",SUM(Данные!D7,Данные!N7,Данные!AN7))</f>
        <v>-</v>
      </c>
      <c r="K8" s="27" t="str">
        <f t="shared" si="1"/>
        <v>-</v>
      </c>
      <c r="L8" s="26" t="str">
        <f>IF($B8=0,"-",SUM(Данные!E7,Данные!F7,Данные!H7,Данные!I7,Данные!K7,Данные!M7,Данные!O7,Данные!R7,Данные!T7,Данные!V7,Данные!X7,Данные!Z7,Данные!AB7,Данные!AC7,Данные!AF7,Данные!AI7,Данные!AJ7,Данные!AK7,Данные!AM7))</f>
        <v>-</v>
      </c>
      <c r="M8" s="26" t="str">
        <f>IF($B8=0,"-",SUM(Данные!D7:AP7))</f>
        <v>-</v>
      </c>
      <c r="N8" s="28"/>
      <c r="O8" s="29" t="str">
        <f>IF(OR(D8&lt;13,D8="-"),"-",VLOOKUP(D8,Рабочий!$C$2:$D$41,2))</f>
        <v>-</v>
      </c>
      <c r="P8" s="29" t="str">
        <f>IF(OR(E8&lt;5,E8="-"),"-",VLOOKUP(E8,Рабочий!$I$2:$J$17,2))</f>
        <v>-</v>
      </c>
      <c r="Q8" s="29" t="str">
        <f>IF(OR(F8&lt;5,F8="-"),"-",VLOOKUP(F8,Рабочий!$K$2:$L$17,2))</f>
        <v>-</v>
      </c>
      <c r="R8" s="29" t="str">
        <f>IF(OR(G8&lt;10,G8="-"),"-",VLOOKUP(G8,Рабочий!$M$2:$N$32,2))</f>
        <v>-</v>
      </c>
      <c r="S8" s="29" t="str">
        <f>IF(OR(H8&lt;6,H8="-"),"-",VLOOKUP(H8,Рабочий!$E$2:$F$20,2))</f>
        <v>-</v>
      </c>
      <c r="T8" s="29" t="str">
        <f>IF(OR(I8&lt;7,I8="-"),"-",VLOOKUP(I8,Рабочий!$Q$2:$R$23,2))</f>
        <v>-</v>
      </c>
      <c r="U8" s="29" t="str">
        <f>IF(OR(J8&lt;3,J8="-"),"-",VLOOKUP(J8,Рабочий!$O$2:$P$11,2))</f>
        <v>-</v>
      </c>
      <c r="V8" s="29" t="str">
        <f>IF(OR(K8&lt;10,K8="-"),"-",VLOOKUP(K8,Рабочий!$S$2:$T$32,2))</f>
        <v>-</v>
      </c>
      <c r="W8" s="29" t="str">
        <f>IF(OR(L8&lt;19,L8="-"),"-",VLOOKUP(L8,Рабочий!$G$2:$H$59,2))</f>
        <v>-</v>
      </c>
      <c r="X8" s="29" t="str">
        <f>IF(OR(M8&lt;39,M8="-"),"-",VLOOKUP(M8,Рабочий!$A$2:$B$119,2))</f>
        <v>-</v>
      </c>
    </row>
    <row r="9" spans="1:24" x14ac:dyDescent="0.3">
      <c r="A9" s="14">
        <v>6</v>
      </c>
      <c r="B9" s="15">
        <f>Данные!B8</f>
        <v>0</v>
      </c>
      <c r="C9" s="15">
        <f>Данные!C8</f>
        <v>0</v>
      </c>
      <c r="D9" s="26" t="str">
        <f>IF($B9=0,"-",SUM(Данные!E8,Данные!H8,Данные!I8,Данные!O8,Данные!R8,Данные!T8,Данные!V8,Данные!Z8,Данные!AB8,Данные!AI8,Данные!AJ8,Данные!AK8,Данные!AM8))</f>
        <v>-</v>
      </c>
      <c r="E9" s="26" t="str">
        <f>IF($B9=0,"-",SUM(Данные!J8,Данные!S8,Данные!AD8,Данные!AH8,Данные!AO8))</f>
        <v>-</v>
      </c>
      <c r="F9" s="26" t="str">
        <f>IF($B9=0,"-",SUM(Данные!Y8,Данные!AE8,Данные!AG8,Данные!AL8,Данные!AP8))</f>
        <v>-</v>
      </c>
      <c r="G9" s="27" t="str">
        <f t="shared" si="0"/>
        <v>-</v>
      </c>
      <c r="H9" s="26" t="str">
        <f>IF($B9=0,"-",SUM(Данные!F8,Данные!K8,Данные!M8,Данные!X8,Данные!AC8,Данные!AF8))</f>
        <v>-</v>
      </c>
      <c r="I9" s="26" t="str">
        <f>IF($B9=0,"-",SUM(Данные!G8,Данные!L8,Данные!P8,Данные!Q8,Данные!U8,Данные!W8,Данные!AA8))</f>
        <v>-</v>
      </c>
      <c r="J9" s="26" t="str">
        <f>IF($B9=0,"-",SUM(Данные!D8,Данные!N8,Данные!AN8))</f>
        <v>-</v>
      </c>
      <c r="K9" s="27" t="str">
        <f t="shared" si="1"/>
        <v>-</v>
      </c>
      <c r="L9" s="26" t="str">
        <f>IF($B9=0,"-",SUM(Данные!E8,Данные!F8,Данные!H8,Данные!I8,Данные!K8,Данные!M8,Данные!O8,Данные!R8,Данные!T8,Данные!V8,Данные!X8,Данные!Z8,Данные!AB8,Данные!AC8,Данные!AF8,Данные!AI8,Данные!AJ8,Данные!AK8,Данные!AM8))</f>
        <v>-</v>
      </c>
      <c r="M9" s="26" t="str">
        <f>IF($B9=0,"-",SUM(Данные!D8:AP8))</f>
        <v>-</v>
      </c>
      <c r="N9" s="28"/>
      <c r="O9" s="29" t="str">
        <f>IF(OR(D9&lt;13,D9="-"),"-",VLOOKUP(D9,Рабочий!$C$2:$D$41,2))</f>
        <v>-</v>
      </c>
      <c r="P9" s="29" t="str">
        <f>IF(OR(E9&lt;5,E9="-"),"-",VLOOKUP(E9,Рабочий!$I$2:$J$17,2))</f>
        <v>-</v>
      </c>
      <c r="Q9" s="29" t="str">
        <f>IF(OR(F9&lt;5,F9="-"),"-",VLOOKUP(F9,Рабочий!$K$2:$L$17,2))</f>
        <v>-</v>
      </c>
      <c r="R9" s="29" t="str">
        <f>IF(OR(G9&lt;10,G9="-"),"-",VLOOKUP(G9,Рабочий!$M$2:$N$32,2))</f>
        <v>-</v>
      </c>
      <c r="S9" s="29" t="str">
        <f>IF(OR(H9&lt;6,H9="-"),"-",VLOOKUP(H9,Рабочий!$E$2:$F$20,2))</f>
        <v>-</v>
      </c>
      <c r="T9" s="29" t="str">
        <f>IF(OR(I9&lt;7,I9="-"),"-",VLOOKUP(I9,Рабочий!$Q$2:$R$23,2))</f>
        <v>-</v>
      </c>
      <c r="U9" s="29" t="str">
        <f>IF(OR(J9&lt;3,J9="-"),"-",VLOOKUP(J9,Рабочий!$O$2:$P$11,2))</f>
        <v>-</v>
      </c>
      <c r="V9" s="29" t="str">
        <f>IF(OR(K9&lt;10,K9="-"),"-",VLOOKUP(K9,Рабочий!$S$2:$T$32,2))</f>
        <v>-</v>
      </c>
      <c r="W9" s="29" t="str">
        <f>IF(OR(L9&lt;19,L9="-"),"-",VLOOKUP(L9,Рабочий!$G$2:$H$59,2))</f>
        <v>-</v>
      </c>
      <c r="X9" s="29" t="str">
        <f>IF(OR(M9&lt;39,M9="-"),"-",VLOOKUP(M9,Рабочий!$A$2:$B$119,2))</f>
        <v>-</v>
      </c>
    </row>
    <row r="10" spans="1:24" x14ac:dyDescent="0.3">
      <c r="A10" s="14">
        <v>7</v>
      </c>
      <c r="B10" s="15">
        <f>Данные!B9</f>
        <v>0</v>
      </c>
      <c r="C10" s="15">
        <f>Данные!C9</f>
        <v>0</v>
      </c>
      <c r="D10" s="26" t="str">
        <f>IF($B10=0,"-",SUM(Данные!E9,Данные!H9,Данные!I9,Данные!O9,Данные!R9,Данные!T9,Данные!V9,Данные!Z9,Данные!AB9,Данные!AI9,Данные!AJ9,Данные!AK9,Данные!AM9))</f>
        <v>-</v>
      </c>
      <c r="E10" s="26" t="str">
        <f>IF($B10=0,"-",SUM(Данные!J9,Данные!S9,Данные!AD9,Данные!AH9,Данные!AO9))</f>
        <v>-</v>
      </c>
      <c r="F10" s="26" t="str">
        <f>IF($B10=0,"-",SUM(Данные!Y9,Данные!AE9,Данные!AG9,Данные!AL9,Данные!AP9))</f>
        <v>-</v>
      </c>
      <c r="G10" s="27" t="str">
        <f t="shared" si="0"/>
        <v>-</v>
      </c>
      <c r="H10" s="26" t="str">
        <f>IF($B10=0,"-",SUM(Данные!F9,Данные!K9,Данные!M9,Данные!X9,Данные!AC9,Данные!AF9))</f>
        <v>-</v>
      </c>
      <c r="I10" s="26" t="str">
        <f>IF($B10=0,"-",SUM(Данные!G9,Данные!L9,Данные!P9,Данные!Q9,Данные!U9,Данные!W9,Данные!AA9))</f>
        <v>-</v>
      </c>
      <c r="J10" s="26" t="str">
        <f>IF($B10=0,"-",SUM(Данные!D9,Данные!N9,Данные!AN9))</f>
        <v>-</v>
      </c>
      <c r="K10" s="27" t="str">
        <f t="shared" si="1"/>
        <v>-</v>
      </c>
      <c r="L10" s="26" t="str">
        <f>IF($B10=0,"-",SUM(Данные!E9,Данные!F9,Данные!H9,Данные!I9,Данные!K9,Данные!M9,Данные!O9,Данные!R9,Данные!T9,Данные!V9,Данные!X9,Данные!Z9,Данные!AB9,Данные!AC9,Данные!AF9,Данные!AI9,Данные!AJ9,Данные!AK9,Данные!AM9))</f>
        <v>-</v>
      </c>
      <c r="M10" s="26" t="str">
        <f>IF($B10=0,"-",SUM(Данные!D9:AP9))</f>
        <v>-</v>
      </c>
      <c r="N10" s="28"/>
      <c r="O10" s="29" t="str">
        <f>IF(OR(D10&lt;13,D10="-"),"-",VLOOKUP(D10,Рабочий!$C$2:$D$41,2))</f>
        <v>-</v>
      </c>
      <c r="P10" s="29" t="str">
        <f>IF(OR(E10&lt;5,E10="-"),"-",VLOOKUP(E10,Рабочий!$I$2:$J$17,2))</f>
        <v>-</v>
      </c>
      <c r="Q10" s="29" t="str">
        <f>IF(OR(F10&lt;5,F10="-"),"-",VLOOKUP(F10,Рабочий!$K$2:$L$17,2))</f>
        <v>-</v>
      </c>
      <c r="R10" s="29" t="str">
        <f>IF(OR(G10&lt;10,G10="-"),"-",VLOOKUP(G10,Рабочий!$M$2:$N$32,2))</f>
        <v>-</v>
      </c>
      <c r="S10" s="29" t="str">
        <f>IF(OR(H10&lt;6,H10="-"),"-",VLOOKUP(H10,Рабочий!$E$2:$F$20,2))</f>
        <v>-</v>
      </c>
      <c r="T10" s="29" t="str">
        <f>IF(OR(I10&lt;7,I10="-"),"-",VLOOKUP(I10,Рабочий!$Q$2:$R$23,2))</f>
        <v>-</v>
      </c>
      <c r="U10" s="29" t="str">
        <f>IF(OR(J10&lt;3,J10="-"),"-",VLOOKUP(J10,Рабочий!$O$2:$P$11,2))</f>
        <v>-</v>
      </c>
      <c r="V10" s="29" t="str">
        <f>IF(OR(K10&lt;10,K10="-"),"-",VLOOKUP(K10,Рабочий!$S$2:$T$32,2))</f>
        <v>-</v>
      </c>
      <c r="W10" s="29" t="str">
        <f>IF(OR(L10&lt;19,L10="-"),"-",VLOOKUP(L10,Рабочий!$G$2:$H$59,2))</f>
        <v>-</v>
      </c>
      <c r="X10" s="29" t="str">
        <f>IF(OR(M10&lt;39,M10="-"),"-",VLOOKUP(M10,Рабочий!$A$2:$B$119,2))</f>
        <v>-</v>
      </c>
    </row>
    <row r="11" spans="1:24" x14ac:dyDescent="0.3">
      <c r="A11" s="14">
        <v>8</v>
      </c>
      <c r="B11" s="15">
        <f>Данные!B10</f>
        <v>0</v>
      </c>
      <c r="C11" s="15">
        <f>Данные!C10</f>
        <v>0</v>
      </c>
      <c r="D11" s="26" t="str">
        <f>IF($B11=0,"-",SUM(Данные!E10,Данные!H10,Данные!I10,Данные!O10,Данные!R10,Данные!T10,Данные!V10,Данные!Z10,Данные!AB10,Данные!AI10,Данные!AJ10,Данные!AK10,Данные!AM10))</f>
        <v>-</v>
      </c>
      <c r="E11" s="26" t="str">
        <f>IF($B11=0,"-",SUM(Данные!J10,Данные!S10,Данные!AD10,Данные!AH10,Данные!AO10))</f>
        <v>-</v>
      </c>
      <c r="F11" s="26" t="str">
        <f>IF($B11=0,"-",SUM(Данные!Y10,Данные!AE10,Данные!AG10,Данные!AL10,Данные!AP10))</f>
        <v>-</v>
      </c>
      <c r="G11" s="27" t="str">
        <f t="shared" si="0"/>
        <v>-</v>
      </c>
      <c r="H11" s="26" t="str">
        <f>IF($B11=0,"-",SUM(Данные!F10,Данные!K10,Данные!M10,Данные!X10,Данные!AC10,Данные!AF10))</f>
        <v>-</v>
      </c>
      <c r="I11" s="26" t="str">
        <f>IF($B11=0,"-",SUM(Данные!G10,Данные!L10,Данные!P10,Данные!Q10,Данные!U10,Данные!W10,Данные!AA10))</f>
        <v>-</v>
      </c>
      <c r="J11" s="26" t="str">
        <f>IF($B11=0,"-",SUM(Данные!D10,Данные!N10,Данные!AN10))</f>
        <v>-</v>
      </c>
      <c r="K11" s="27" t="str">
        <f t="shared" si="1"/>
        <v>-</v>
      </c>
      <c r="L11" s="26" t="str">
        <f>IF($B11=0,"-",SUM(Данные!E10,Данные!F10,Данные!H10,Данные!I10,Данные!K10,Данные!M10,Данные!O10,Данные!R10,Данные!T10,Данные!V10,Данные!X10,Данные!Z10,Данные!AB10,Данные!AC10,Данные!AF10,Данные!AI10,Данные!AJ10,Данные!AK10,Данные!AM10))</f>
        <v>-</v>
      </c>
      <c r="M11" s="26" t="str">
        <f>IF($B11=0,"-",SUM(Данные!D10:AP10))</f>
        <v>-</v>
      </c>
      <c r="N11" s="28"/>
      <c r="O11" s="29" t="str">
        <f>IF(OR(D11&lt;13,D11="-"),"-",VLOOKUP(D11,Рабочий!$C$2:$D$41,2))</f>
        <v>-</v>
      </c>
      <c r="P11" s="29" t="str">
        <f>IF(OR(E11&lt;5,E11="-"),"-",VLOOKUP(E11,Рабочий!$I$2:$J$17,2))</f>
        <v>-</v>
      </c>
      <c r="Q11" s="29" t="str">
        <f>IF(OR(F11&lt;5,F11="-"),"-",VLOOKUP(F11,Рабочий!$K$2:$L$17,2))</f>
        <v>-</v>
      </c>
      <c r="R11" s="29" t="str">
        <f>IF(OR(G11&lt;10,G11="-"),"-",VLOOKUP(G11,Рабочий!$M$2:$N$32,2))</f>
        <v>-</v>
      </c>
      <c r="S11" s="29" t="str">
        <f>IF(OR(H11&lt;6,H11="-"),"-",VLOOKUP(H11,Рабочий!$E$2:$F$20,2))</f>
        <v>-</v>
      </c>
      <c r="T11" s="29" t="str">
        <f>IF(OR(I11&lt;7,I11="-"),"-",VLOOKUP(I11,Рабочий!$Q$2:$R$23,2))</f>
        <v>-</v>
      </c>
      <c r="U11" s="29" t="str">
        <f>IF(OR(J11&lt;3,J11="-"),"-",VLOOKUP(J11,Рабочий!$O$2:$P$11,2))</f>
        <v>-</v>
      </c>
      <c r="V11" s="29" t="str">
        <f>IF(OR(K11&lt;10,K11="-"),"-",VLOOKUP(K11,Рабочий!$S$2:$T$32,2))</f>
        <v>-</v>
      </c>
      <c r="W11" s="29" t="str">
        <f>IF(OR(L11&lt;19,L11="-"),"-",VLOOKUP(L11,Рабочий!$G$2:$H$59,2))</f>
        <v>-</v>
      </c>
      <c r="X11" s="29" t="str">
        <f>IF(OR(M11&lt;39,M11="-"),"-",VLOOKUP(M11,Рабочий!$A$2:$B$119,2))</f>
        <v>-</v>
      </c>
    </row>
    <row r="12" spans="1:24" x14ac:dyDescent="0.3">
      <c r="A12" s="14">
        <v>9</v>
      </c>
      <c r="B12" s="15">
        <f>Данные!B11</f>
        <v>0</v>
      </c>
      <c r="C12" s="15">
        <f>Данные!C11</f>
        <v>0</v>
      </c>
      <c r="D12" s="26" t="str">
        <f>IF($B12=0,"-",SUM(Данные!E11,Данные!H11,Данные!I11,Данные!O11,Данные!R11,Данные!T11,Данные!V11,Данные!Z11,Данные!AB11,Данные!AI11,Данные!AJ11,Данные!AK11,Данные!AM11))</f>
        <v>-</v>
      </c>
      <c r="E12" s="26" t="str">
        <f>IF($B12=0,"-",SUM(Данные!J11,Данные!S11,Данные!AD11,Данные!AH11,Данные!AO11))</f>
        <v>-</v>
      </c>
      <c r="F12" s="26" t="str">
        <f>IF($B12=0,"-",SUM(Данные!Y11,Данные!AE11,Данные!AG11,Данные!AL11,Данные!AP11))</f>
        <v>-</v>
      </c>
      <c r="G12" s="27" t="str">
        <f t="shared" si="0"/>
        <v>-</v>
      </c>
      <c r="H12" s="26" t="str">
        <f>IF($B12=0,"-",SUM(Данные!F11,Данные!K11,Данные!M11,Данные!X11,Данные!AC11,Данные!AF11))</f>
        <v>-</v>
      </c>
      <c r="I12" s="26" t="str">
        <f>IF($B12=0,"-",SUM(Данные!G11,Данные!L11,Данные!P11,Данные!Q11,Данные!U11,Данные!W11,Данные!AA11))</f>
        <v>-</v>
      </c>
      <c r="J12" s="26" t="str">
        <f>IF($B12=0,"-",SUM(Данные!D11,Данные!N11,Данные!AN11))</f>
        <v>-</v>
      </c>
      <c r="K12" s="27" t="str">
        <f t="shared" si="1"/>
        <v>-</v>
      </c>
      <c r="L12" s="26" t="str">
        <f>IF($B12=0,"-",SUM(Данные!E11,Данные!F11,Данные!H11,Данные!I11,Данные!K11,Данные!M11,Данные!O11,Данные!R11,Данные!T11,Данные!V11,Данные!X11,Данные!Z11,Данные!AB11,Данные!AC11,Данные!AF11,Данные!AI11,Данные!AJ11,Данные!AK11,Данные!AM11))</f>
        <v>-</v>
      </c>
      <c r="M12" s="26" t="str">
        <f>IF($B12=0,"-",SUM(Данные!D11:AP11))</f>
        <v>-</v>
      </c>
      <c r="N12" s="28"/>
      <c r="O12" s="29" t="str">
        <f>IF(OR(D12&lt;13,D12="-"),"-",VLOOKUP(D12,Рабочий!$C$2:$D$41,2))</f>
        <v>-</v>
      </c>
      <c r="P12" s="29" t="str">
        <f>IF(OR(E12&lt;5,E12="-"),"-",VLOOKUP(E12,Рабочий!$I$2:$J$17,2))</f>
        <v>-</v>
      </c>
      <c r="Q12" s="29" t="str">
        <f>IF(OR(F12&lt;5,F12="-"),"-",VLOOKUP(F12,Рабочий!$K$2:$L$17,2))</f>
        <v>-</v>
      </c>
      <c r="R12" s="29" t="str">
        <f>IF(OR(G12&lt;10,G12="-"),"-",VLOOKUP(G12,Рабочий!$M$2:$N$32,2))</f>
        <v>-</v>
      </c>
      <c r="S12" s="29" t="str">
        <f>IF(OR(H12&lt;6,H12="-"),"-",VLOOKUP(H12,Рабочий!$E$2:$F$20,2))</f>
        <v>-</v>
      </c>
      <c r="T12" s="29" t="str">
        <f>IF(OR(I12&lt;7,I12="-"),"-",VLOOKUP(I12,Рабочий!$Q$2:$R$23,2))</f>
        <v>-</v>
      </c>
      <c r="U12" s="29" t="str">
        <f>IF(OR(J12&lt;3,J12="-"),"-",VLOOKUP(J12,Рабочий!$O$2:$P$11,2))</f>
        <v>-</v>
      </c>
      <c r="V12" s="29" t="str">
        <f>IF(OR(K12&lt;10,K12="-"),"-",VLOOKUP(K12,Рабочий!$S$2:$T$32,2))</f>
        <v>-</v>
      </c>
      <c r="W12" s="29" t="str">
        <f>IF(OR(L12&lt;19,L12="-"),"-",VLOOKUP(L12,Рабочий!$G$2:$H$59,2))</f>
        <v>-</v>
      </c>
      <c r="X12" s="29" t="str">
        <f>IF(OR(M12&lt;39,M12="-"),"-",VLOOKUP(M12,Рабочий!$A$2:$B$119,2))</f>
        <v>-</v>
      </c>
    </row>
    <row r="13" spans="1:24" x14ac:dyDescent="0.3">
      <c r="A13" s="14">
        <v>10</v>
      </c>
      <c r="B13" s="15">
        <f>Данные!B12</f>
        <v>0</v>
      </c>
      <c r="C13" s="15">
        <f>Данные!C12</f>
        <v>0</v>
      </c>
      <c r="D13" s="26" t="str">
        <f>IF($B13=0,"-",SUM(Данные!E12,Данные!H12,Данные!I12,Данные!O12,Данные!R12,Данные!T12,Данные!V12,Данные!Z12,Данные!AB12,Данные!AI12,Данные!AJ12,Данные!AK12,Данные!AM12))</f>
        <v>-</v>
      </c>
      <c r="E13" s="26" t="str">
        <f>IF($B13=0,"-",SUM(Данные!J12,Данные!S12,Данные!AD12,Данные!AH12,Данные!AO12))</f>
        <v>-</v>
      </c>
      <c r="F13" s="26" t="str">
        <f>IF($B13=0,"-",SUM(Данные!Y12,Данные!AE12,Данные!AG12,Данные!AL12,Данные!AP12))</f>
        <v>-</v>
      </c>
      <c r="G13" s="27" t="str">
        <f t="shared" si="0"/>
        <v>-</v>
      </c>
      <c r="H13" s="26" t="str">
        <f>IF($B13=0,"-",SUM(Данные!F12,Данные!K12,Данные!M12,Данные!X12,Данные!AC12,Данные!AF12))</f>
        <v>-</v>
      </c>
      <c r="I13" s="26" t="str">
        <f>IF($B13=0,"-",SUM(Данные!G12,Данные!L12,Данные!P12,Данные!Q12,Данные!U12,Данные!W12,Данные!AA12))</f>
        <v>-</v>
      </c>
      <c r="J13" s="26" t="str">
        <f>IF($B13=0,"-",SUM(Данные!D12,Данные!N12,Данные!AN12))</f>
        <v>-</v>
      </c>
      <c r="K13" s="27" t="str">
        <f t="shared" si="1"/>
        <v>-</v>
      </c>
      <c r="L13" s="26" t="str">
        <f>IF($B13=0,"-",SUM(Данные!E12,Данные!F12,Данные!H12,Данные!I12,Данные!K12,Данные!M12,Данные!O12,Данные!R12,Данные!T12,Данные!V12,Данные!X12,Данные!Z12,Данные!AB12,Данные!AC12,Данные!AF12,Данные!AI12,Данные!AJ12,Данные!AK12,Данные!AM12))</f>
        <v>-</v>
      </c>
      <c r="M13" s="26" t="str">
        <f>IF($B13=0,"-",SUM(Данные!D12:AP12))</f>
        <v>-</v>
      </c>
      <c r="N13" s="28"/>
      <c r="O13" s="29" t="str">
        <f>IF(OR(D13&lt;13,D13="-"),"-",VLOOKUP(D13,Рабочий!$C$2:$D$41,2))</f>
        <v>-</v>
      </c>
      <c r="P13" s="29" t="str">
        <f>IF(OR(E13&lt;5,E13="-"),"-",VLOOKUP(E13,Рабочий!$I$2:$J$17,2))</f>
        <v>-</v>
      </c>
      <c r="Q13" s="29" t="str">
        <f>IF(OR(F13&lt;5,F13="-"),"-",VLOOKUP(F13,Рабочий!$K$2:$L$17,2))</f>
        <v>-</v>
      </c>
      <c r="R13" s="29" t="str">
        <f>IF(OR(G13&lt;10,G13="-"),"-",VLOOKUP(G13,Рабочий!$M$2:$N$32,2))</f>
        <v>-</v>
      </c>
      <c r="S13" s="29" t="str">
        <f>IF(OR(H13&lt;6,H13="-"),"-",VLOOKUP(H13,Рабочий!$E$2:$F$20,2))</f>
        <v>-</v>
      </c>
      <c r="T13" s="29" t="str">
        <f>IF(OR(I13&lt;7,I13="-"),"-",VLOOKUP(I13,Рабочий!$Q$2:$R$23,2))</f>
        <v>-</v>
      </c>
      <c r="U13" s="29" t="str">
        <f>IF(OR(J13&lt;3,J13="-"),"-",VLOOKUP(J13,Рабочий!$O$2:$P$11,2))</f>
        <v>-</v>
      </c>
      <c r="V13" s="29" t="str">
        <f>IF(OR(K13&lt;10,K13="-"),"-",VLOOKUP(K13,Рабочий!$S$2:$T$32,2))</f>
        <v>-</v>
      </c>
      <c r="W13" s="29" t="str">
        <f>IF(OR(L13&lt;19,L13="-"),"-",VLOOKUP(L13,Рабочий!$G$2:$H$59,2))</f>
        <v>-</v>
      </c>
      <c r="X13" s="29" t="str">
        <f>IF(OR(M13&lt;39,M13="-"),"-",VLOOKUP(M13,Рабочий!$A$2:$B$119,2))</f>
        <v>-</v>
      </c>
    </row>
    <row r="14" spans="1:24" x14ac:dyDescent="0.3">
      <c r="A14" s="14">
        <v>11</v>
      </c>
      <c r="B14" s="15">
        <f>Данные!B13</f>
        <v>0</v>
      </c>
      <c r="C14" s="15">
        <f>Данные!C13</f>
        <v>0</v>
      </c>
      <c r="D14" s="26" t="str">
        <f>IF($B14=0,"-",SUM(Данные!E13,Данные!H13,Данные!I13,Данные!O13,Данные!R13,Данные!T13,Данные!V13,Данные!Z13,Данные!AB13,Данные!AI13,Данные!AJ13,Данные!AK13,Данные!AM13))</f>
        <v>-</v>
      </c>
      <c r="E14" s="26" t="str">
        <f>IF($B14=0,"-",SUM(Данные!J13,Данные!S13,Данные!AD13,Данные!AH13,Данные!AO13))</f>
        <v>-</v>
      </c>
      <c r="F14" s="26" t="str">
        <f>IF($B14=0,"-",SUM(Данные!Y13,Данные!AE13,Данные!AG13,Данные!AL13,Данные!AP13))</f>
        <v>-</v>
      </c>
      <c r="G14" s="27" t="str">
        <f t="shared" si="0"/>
        <v>-</v>
      </c>
      <c r="H14" s="26" t="str">
        <f>IF($B14=0,"-",SUM(Данные!F13,Данные!K13,Данные!M13,Данные!X13,Данные!AC13,Данные!AF13))</f>
        <v>-</v>
      </c>
      <c r="I14" s="26" t="str">
        <f>IF($B14=0,"-",SUM(Данные!G13,Данные!L13,Данные!P13,Данные!Q13,Данные!U13,Данные!W13,Данные!AA13))</f>
        <v>-</v>
      </c>
      <c r="J14" s="26" t="str">
        <f>IF($B14=0,"-",SUM(Данные!D13,Данные!N13,Данные!AN13))</f>
        <v>-</v>
      </c>
      <c r="K14" s="27" t="str">
        <f t="shared" si="1"/>
        <v>-</v>
      </c>
      <c r="L14" s="26" t="str">
        <f>IF($B14=0,"-",SUM(Данные!E13,Данные!F13,Данные!H13,Данные!I13,Данные!K13,Данные!M13,Данные!O13,Данные!R13,Данные!T13,Данные!V13,Данные!X13,Данные!Z13,Данные!AB13,Данные!AC13,Данные!AF13,Данные!AI13,Данные!AJ13,Данные!AK13,Данные!AM13))</f>
        <v>-</v>
      </c>
      <c r="M14" s="26" t="str">
        <f>IF($B14=0,"-",SUM(Данные!D13:AP13))</f>
        <v>-</v>
      </c>
      <c r="N14" s="28"/>
      <c r="O14" s="29" t="str">
        <f>IF(OR(D14&lt;13,D14="-"),"-",VLOOKUP(D14,Рабочий!$C$2:$D$41,2))</f>
        <v>-</v>
      </c>
      <c r="P14" s="29" t="str">
        <f>IF(OR(E14&lt;5,E14="-"),"-",VLOOKUP(E14,Рабочий!$I$2:$J$17,2))</f>
        <v>-</v>
      </c>
      <c r="Q14" s="29" t="str">
        <f>IF(OR(F14&lt;5,F14="-"),"-",VLOOKUP(F14,Рабочий!$K$2:$L$17,2))</f>
        <v>-</v>
      </c>
      <c r="R14" s="29" t="str">
        <f>IF(OR(G14&lt;10,G14="-"),"-",VLOOKUP(G14,Рабочий!$M$2:$N$32,2))</f>
        <v>-</v>
      </c>
      <c r="S14" s="29" t="str">
        <f>IF(OR(H14&lt;6,H14="-"),"-",VLOOKUP(H14,Рабочий!$E$2:$F$20,2))</f>
        <v>-</v>
      </c>
      <c r="T14" s="29" t="str">
        <f>IF(OR(I14&lt;7,I14="-"),"-",VLOOKUP(I14,Рабочий!$Q$2:$R$23,2))</f>
        <v>-</v>
      </c>
      <c r="U14" s="29" t="str">
        <f>IF(OR(J14&lt;3,J14="-"),"-",VLOOKUP(J14,Рабочий!$O$2:$P$11,2))</f>
        <v>-</v>
      </c>
      <c r="V14" s="29" t="str">
        <f>IF(OR(K14&lt;10,K14="-"),"-",VLOOKUP(K14,Рабочий!$S$2:$T$32,2))</f>
        <v>-</v>
      </c>
      <c r="W14" s="29" t="str">
        <f>IF(OR(L14&lt;19,L14="-"),"-",VLOOKUP(L14,Рабочий!$G$2:$H$59,2))</f>
        <v>-</v>
      </c>
      <c r="X14" s="29" t="str">
        <f>IF(OR(M14&lt;39,M14="-"),"-",VLOOKUP(M14,Рабочий!$A$2:$B$119,2))</f>
        <v>-</v>
      </c>
    </row>
    <row r="15" spans="1:24" x14ac:dyDescent="0.3">
      <c r="A15" s="14">
        <v>12</v>
      </c>
      <c r="B15" s="15">
        <f>Данные!B14</f>
        <v>0</v>
      </c>
      <c r="C15" s="15">
        <f>Данные!C14</f>
        <v>0</v>
      </c>
      <c r="D15" s="26" t="str">
        <f>IF($B15=0,"-",SUM(Данные!E14,Данные!H14,Данные!I14,Данные!O14,Данные!R14,Данные!T14,Данные!V14,Данные!Z14,Данные!AB14,Данные!AI14,Данные!AJ14,Данные!AK14,Данные!AM14))</f>
        <v>-</v>
      </c>
      <c r="E15" s="26" t="str">
        <f>IF($B15=0,"-",SUM(Данные!J14,Данные!S14,Данные!AD14,Данные!AH14,Данные!AO14))</f>
        <v>-</v>
      </c>
      <c r="F15" s="26" t="str">
        <f>IF($B15=0,"-",SUM(Данные!Y14,Данные!AE14,Данные!AG14,Данные!AL14,Данные!AP14))</f>
        <v>-</v>
      </c>
      <c r="G15" s="27" t="str">
        <f t="shared" si="0"/>
        <v>-</v>
      </c>
      <c r="H15" s="26" t="str">
        <f>IF($B15=0,"-",SUM(Данные!F14,Данные!K14,Данные!M14,Данные!X14,Данные!AC14,Данные!AF14))</f>
        <v>-</v>
      </c>
      <c r="I15" s="26" t="str">
        <f>IF($B15=0,"-",SUM(Данные!G14,Данные!L14,Данные!P14,Данные!Q14,Данные!U14,Данные!W14,Данные!AA14))</f>
        <v>-</v>
      </c>
      <c r="J15" s="26" t="str">
        <f>IF($B15=0,"-",SUM(Данные!D14,Данные!N14,Данные!AN14))</f>
        <v>-</v>
      </c>
      <c r="K15" s="27" t="str">
        <f t="shared" si="1"/>
        <v>-</v>
      </c>
      <c r="L15" s="26" t="str">
        <f>IF($B15=0,"-",SUM(Данные!E14,Данные!F14,Данные!H14,Данные!I14,Данные!K14,Данные!M14,Данные!O14,Данные!R14,Данные!T14,Данные!V14,Данные!X14,Данные!Z14,Данные!AB14,Данные!AC14,Данные!AF14,Данные!AI14,Данные!AJ14,Данные!AK14,Данные!AM14))</f>
        <v>-</v>
      </c>
      <c r="M15" s="26" t="str">
        <f>IF($B15=0,"-",SUM(Данные!D14:AP14))</f>
        <v>-</v>
      </c>
      <c r="N15" s="28"/>
      <c r="O15" s="29" t="str">
        <f>IF(OR(D15&lt;13,D15="-"),"-",VLOOKUP(D15,Рабочий!$C$2:$D$41,2))</f>
        <v>-</v>
      </c>
      <c r="P15" s="29" t="str">
        <f>IF(OR(E15&lt;5,E15="-"),"-",VLOOKUP(E15,Рабочий!$I$2:$J$17,2))</f>
        <v>-</v>
      </c>
      <c r="Q15" s="29" t="str">
        <f>IF(OR(F15&lt;5,F15="-"),"-",VLOOKUP(F15,Рабочий!$K$2:$L$17,2))</f>
        <v>-</v>
      </c>
      <c r="R15" s="29" t="str">
        <f>IF(OR(G15&lt;10,G15="-"),"-",VLOOKUP(G15,Рабочий!$M$2:$N$32,2))</f>
        <v>-</v>
      </c>
      <c r="S15" s="29" t="str">
        <f>IF(OR(H15&lt;6,H15="-"),"-",VLOOKUP(H15,Рабочий!$E$2:$F$20,2))</f>
        <v>-</v>
      </c>
      <c r="T15" s="29" t="str">
        <f>IF(OR(I15&lt;7,I15="-"),"-",VLOOKUP(I15,Рабочий!$Q$2:$R$23,2))</f>
        <v>-</v>
      </c>
      <c r="U15" s="29" t="str">
        <f>IF(OR(J15&lt;3,J15="-"),"-",VLOOKUP(J15,Рабочий!$O$2:$P$11,2))</f>
        <v>-</v>
      </c>
      <c r="V15" s="29" t="str">
        <f>IF(OR(K15&lt;10,K15="-"),"-",VLOOKUP(K15,Рабочий!$S$2:$T$32,2))</f>
        <v>-</v>
      </c>
      <c r="W15" s="29" t="str">
        <f>IF(OR(L15&lt;19,L15="-"),"-",VLOOKUP(L15,Рабочий!$G$2:$H$59,2))</f>
        <v>-</v>
      </c>
      <c r="X15" s="29" t="str">
        <f>IF(OR(M15&lt;39,M15="-"),"-",VLOOKUP(M15,Рабочий!$A$2:$B$119,2))</f>
        <v>-</v>
      </c>
    </row>
    <row r="16" spans="1:24" x14ac:dyDescent="0.3">
      <c r="A16" s="14">
        <v>13</v>
      </c>
      <c r="B16" s="15">
        <f>Данные!B15</f>
        <v>0</v>
      </c>
      <c r="C16" s="15">
        <f>Данные!C15</f>
        <v>0</v>
      </c>
      <c r="D16" s="26" t="str">
        <f>IF($B16=0,"-",SUM(Данные!E15,Данные!H15,Данные!I15,Данные!O15,Данные!R15,Данные!T15,Данные!V15,Данные!Z15,Данные!AB15,Данные!AI15,Данные!AJ15,Данные!AK15,Данные!AM15))</f>
        <v>-</v>
      </c>
      <c r="E16" s="26" t="str">
        <f>IF($B16=0,"-",SUM(Данные!J15,Данные!S15,Данные!AD15,Данные!AH15,Данные!AO15))</f>
        <v>-</v>
      </c>
      <c r="F16" s="26" t="str">
        <f>IF($B16=0,"-",SUM(Данные!Y15,Данные!AE15,Данные!AG15,Данные!AL15,Данные!AP15))</f>
        <v>-</v>
      </c>
      <c r="G16" s="27" t="str">
        <f t="shared" si="0"/>
        <v>-</v>
      </c>
      <c r="H16" s="26" t="str">
        <f>IF($B16=0,"-",SUM(Данные!F15,Данные!K15,Данные!M15,Данные!X15,Данные!AC15,Данные!AF15))</f>
        <v>-</v>
      </c>
      <c r="I16" s="26" t="str">
        <f>IF($B16=0,"-",SUM(Данные!G15,Данные!L15,Данные!P15,Данные!Q15,Данные!U15,Данные!W15,Данные!AA15))</f>
        <v>-</v>
      </c>
      <c r="J16" s="26" t="str">
        <f>IF($B16=0,"-",SUM(Данные!D15,Данные!N15,Данные!AN15))</f>
        <v>-</v>
      </c>
      <c r="K16" s="27" t="str">
        <f t="shared" si="1"/>
        <v>-</v>
      </c>
      <c r="L16" s="26" t="str">
        <f>IF($B16=0,"-",SUM(Данные!E15,Данные!F15,Данные!H15,Данные!I15,Данные!K15,Данные!M15,Данные!O15,Данные!R15,Данные!T15,Данные!V15,Данные!X15,Данные!Z15,Данные!AB15,Данные!AC15,Данные!AF15,Данные!AI15,Данные!AJ15,Данные!AK15,Данные!AM15))</f>
        <v>-</v>
      </c>
      <c r="M16" s="26" t="str">
        <f>IF($B16=0,"-",SUM(Данные!D15:AP15))</f>
        <v>-</v>
      </c>
      <c r="N16" s="28"/>
      <c r="O16" s="29" t="str">
        <f>IF(OR(D16&lt;13,D16="-"),"-",VLOOKUP(D16,Рабочий!$C$2:$D$41,2))</f>
        <v>-</v>
      </c>
      <c r="P16" s="29" t="str">
        <f>IF(OR(E16&lt;5,E16="-"),"-",VLOOKUP(E16,Рабочий!$I$2:$J$17,2))</f>
        <v>-</v>
      </c>
      <c r="Q16" s="29" t="str">
        <f>IF(OR(F16&lt;5,F16="-"),"-",VLOOKUP(F16,Рабочий!$K$2:$L$17,2))</f>
        <v>-</v>
      </c>
      <c r="R16" s="29" t="str">
        <f>IF(OR(G16&lt;10,G16="-"),"-",VLOOKUP(G16,Рабочий!$M$2:$N$32,2))</f>
        <v>-</v>
      </c>
      <c r="S16" s="29" t="str">
        <f>IF(OR(H16&lt;6,H16="-"),"-",VLOOKUP(H16,Рабочий!$E$2:$F$20,2))</f>
        <v>-</v>
      </c>
      <c r="T16" s="29" t="str">
        <f>IF(OR(I16&lt;7,I16="-"),"-",VLOOKUP(I16,Рабочий!$Q$2:$R$23,2))</f>
        <v>-</v>
      </c>
      <c r="U16" s="29" t="str">
        <f>IF(OR(J16&lt;3,J16="-"),"-",VLOOKUP(J16,Рабочий!$O$2:$P$11,2))</f>
        <v>-</v>
      </c>
      <c r="V16" s="29" t="str">
        <f>IF(OR(K16&lt;10,K16="-"),"-",VLOOKUP(K16,Рабочий!$S$2:$T$32,2))</f>
        <v>-</v>
      </c>
      <c r="W16" s="29" t="str">
        <f>IF(OR(L16&lt;19,L16="-"),"-",VLOOKUP(L16,Рабочий!$G$2:$H$59,2))</f>
        <v>-</v>
      </c>
      <c r="X16" s="29" t="str">
        <f>IF(OR(M16&lt;39,M16="-"),"-",VLOOKUP(M16,Рабочий!$A$2:$B$119,2))</f>
        <v>-</v>
      </c>
    </row>
    <row r="17" spans="1:24" x14ac:dyDescent="0.3">
      <c r="A17" s="14">
        <v>14</v>
      </c>
      <c r="B17" s="15">
        <f>Данные!B16</f>
        <v>0</v>
      </c>
      <c r="C17" s="15">
        <f>Данные!C16</f>
        <v>0</v>
      </c>
      <c r="D17" s="26" t="str">
        <f>IF($B17=0,"-",SUM(Данные!E16,Данные!H16,Данные!I16,Данные!O16,Данные!R16,Данные!T16,Данные!V16,Данные!Z16,Данные!AB16,Данные!AI16,Данные!AJ16,Данные!AK16,Данные!AM16))</f>
        <v>-</v>
      </c>
      <c r="E17" s="26" t="str">
        <f>IF($B17=0,"-",SUM(Данные!J16,Данные!S16,Данные!AD16,Данные!AH16,Данные!AO16))</f>
        <v>-</v>
      </c>
      <c r="F17" s="26" t="str">
        <f>IF($B17=0,"-",SUM(Данные!Y16,Данные!AE16,Данные!AG16,Данные!AL16,Данные!AP16))</f>
        <v>-</v>
      </c>
      <c r="G17" s="27" t="str">
        <f t="shared" si="0"/>
        <v>-</v>
      </c>
      <c r="H17" s="26" t="str">
        <f>IF($B17=0,"-",SUM(Данные!F16,Данные!K16,Данные!M16,Данные!X16,Данные!AC16,Данные!AF16))</f>
        <v>-</v>
      </c>
      <c r="I17" s="26" t="str">
        <f>IF($B17=0,"-",SUM(Данные!G16,Данные!L16,Данные!P16,Данные!Q16,Данные!U16,Данные!W16,Данные!AA16))</f>
        <v>-</v>
      </c>
      <c r="J17" s="26" t="str">
        <f>IF($B17=0,"-",SUM(Данные!D16,Данные!N16,Данные!AN16))</f>
        <v>-</v>
      </c>
      <c r="K17" s="27" t="str">
        <f t="shared" si="1"/>
        <v>-</v>
      </c>
      <c r="L17" s="26" t="str">
        <f>IF($B17=0,"-",SUM(Данные!E16,Данные!F16,Данные!H16,Данные!I16,Данные!K16,Данные!M16,Данные!O16,Данные!R16,Данные!T16,Данные!V16,Данные!X16,Данные!Z16,Данные!AB16,Данные!AC16,Данные!AF16,Данные!AI16,Данные!AJ16,Данные!AK16,Данные!AM16))</f>
        <v>-</v>
      </c>
      <c r="M17" s="26" t="str">
        <f>IF($B17=0,"-",SUM(Данные!D16:AP16))</f>
        <v>-</v>
      </c>
      <c r="N17" s="28"/>
      <c r="O17" s="29" t="str">
        <f>IF(OR(D17&lt;13,D17="-"),"-",VLOOKUP(D17,Рабочий!$C$2:$D$41,2))</f>
        <v>-</v>
      </c>
      <c r="P17" s="29" t="str">
        <f>IF(OR(E17&lt;5,E17="-"),"-",VLOOKUP(E17,Рабочий!$I$2:$J$17,2))</f>
        <v>-</v>
      </c>
      <c r="Q17" s="29" t="str">
        <f>IF(OR(F17&lt;5,F17="-"),"-",VLOOKUP(F17,Рабочий!$K$2:$L$17,2))</f>
        <v>-</v>
      </c>
      <c r="R17" s="29" t="str">
        <f>IF(OR(G17&lt;10,G17="-"),"-",VLOOKUP(G17,Рабочий!$M$2:$N$32,2))</f>
        <v>-</v>
      </c>
      <c r="S17" s="29" t="str">
        <f>IF(OR(H17&lt;6,H17="-"),"-",VLOOKUP(H17,Рабочий!$E$2:$F$20,2))</f>
        <v>-</v>
      </c>
      <c r="T17" s="29" t="str">
        <f>IF(OR(I17&lt;7,I17="-"),"-",VLOOKUP(I17,Рабочий!$Q$2:$R$23,2))</f>
        <v>-</v>
      </c>
      <c r="U17" s="29" t="str">
        <f>IF(OR(J17&lt;3,J17="-"),"-",VLOOKUP(J17,Рабочий!$O$2:$P$11,2))</f>
        <v>-</v>
      </c>
      <c r="V17" s="29" t="str">
        <f>IF(OR(K17&lt;10,K17="-"),"-",VLOOKUP(K17,Рабочий!$S$2:$T$32,2))</f>
        <v>-</v>
      </c>
      <c r="W17" s="29" t="str">
        <f>IF(OR(L17&lt;19,L17="-"),"-",VLOOKUP(L17,Рабочий!$G$2:$H$59,2))</f>
        <v>-</v>
      </c>
      <c r="X17" s="29" t="str">
        <f>IF(OR(M17&lt;39,M17="-"),"-",VLOOKUP(M17,Рабочий!$A$2:$B$119,2))</f>
        <v>-</v>
      </c>
    </row>
    <row r="18" spans="1:24" x14ac:dyDescent="0.3">
      <c r="A18" s="14">
        <v>15</v>
      </c>
      <c r="B18" s="15">
        <f>Данные!B17</f>
        <v>0</v>
      </c>
      <c r="C18" s="15">
        <f>Данные!C17</f>
        <v>0</v>
      </c>
      <c r="D18" s="26" t="str">
        <f>IF($B18=0,"-",SUM(Данные!E17,Данные!H17,Данные!I17,Данные!O17,Данные!R17,Данные!T17,Данные!V17,Данные!Z17,Данные!AB17,Данные!AI17,Данные!AJ17,Данные!AK17,Данные!AM17))</f>
        <v>-</v>
      </c>
      <c r="E18" s="26" t="str">
        <f>IF($B18=0,"-",SUM(Данные!J17,Данные!S17,Данные!AD17,Данные!AH17,Данные!AO17))</f>
        <v>-</v>
      </c>
      <c r="F18" s="26" t="str">
        <f>IF($B18=0,"-",SUM(Данные!Y17,Данные!AE17,Данные!AG17,Данные!AL17,Данные!AP17))</f>
        <v>-</v>
      </c>
      <c r="G18" s="27" t="str">
        <f t="shared" si="0"/>
        <v>-</v>
      </c>
      <c r="H18" s="26" t="str">
        <f>IF($B18=0,"-",SUM(Данные!F17,Данные!K17,Данные!M17,Данные!X17,Данные!AC17,Данные!AF17))</f>
        <v>-</v>
      </c>
      <c r="I18" s="26" t="str">
        <f>IF($B18=0,"-",SUM(Данные!G17,Данные!L17,Данные!P17,Данные!Q17,Данные!U17,Данные!W17,Данные!AA17))</f>
        <v>-</v>
      </c>
      <c r="J18" s="26" t="str">
        <f>IF($B18=0,"-",SUM(Данные!D17,Данные!N17,Данные!AN17))</f>
        <v>-</v>
      </c>
      <c r="K18" s="27" t="str">
        <f t="shared" si="1"/>
        <v>-</v>
      </c>
      <c r="L18" s="26" t="str">
        <f>IF($B18=0,"-",SUM(Данные!E17,Данные!F17,Данные!H17,Данные!I17,Данные!K17,Данные!M17,Данные!O17,Данные!R17,Данные!T17,Данные!V17,Данные!X17,Данные!Z17,Данные!AB17,Данные!AC17,Данные!AF17,Данные!AI17,Данные!AJ17,Данные!AK17,Данные!AM17))</f>
        <v>-</v>
      </c>
      <c r="M18" s="26" t="str">
        <f>IF($B18=0,"-",SUM(Данные!D17:AP17))</f>
        <v>-</v>
      </c>
      <c r="N18" s="28"/>
      <c r="O18" s="29" t="str">
        <f>IF(OR(D18&lt;13,D18="-"),"-",VLOOKUP(D18,Рабочий!$C$2:$D$41,2))</f>
        <v>-</v>
      </c>
      <c r="P18" s="29" t="str">
        <f>IF(OR(E18&lt;5,E18="-"),"-",VLOOKUP(E18,Рабочий!$I$2:$J$17,2))</f>
        <v>-</v>
      </c>
      <c r="Q18" s="29" t="str">
        <f>IF(OR(F18&lt;5,F18="-"),"-",VLOOKUP(F18,Рабочий!$K$2:$L$17,2))</f>
        <v>-</v>
      </c>
      <c r="R18" s="29" t="str">
        <f>IF(OR(G18&lt;10,G18="-"),"-",VLOOKUP(G18,Рабочий!$M$2:$N$32,2))</f>
        <v>-</v>
      </c>
      <c r="S18" s="29" t="str">
        <f>IF(OR(H18&lt;6,H18="-"),"-",VLOOKUP(H18,Рабочий!$E$2:$F$20,2))</f>
        <v>-</v>
      </c>
      <c r="T18" s="29" t="str">
        <f>IF(OR(I18&lt;7,I18="-"),"-",VLOOKUP(I18,Рабочий!$Q$2:$R$23,2))</f>
        <v>-</v>
      </c>
      <c r="U18" s="29" t="str">
        <f>IF(OR(J18&lt;3,J18="-"),"-",VLOOKUP(J18,Рабочий!$O$2:$P$11,2))</f>
        <v>-</v>
      </c>
      <c r="V18" s="29" t="str">
        <f>IF(OR(K18&lt;10,K18="-"),"-",VLOOKUP(K18,Рабочий!$S$2:$T$32,2))</f>
        <v>-</v>
      </c>
      <c r="W18" s="29" t="str">
        <f>IF(OR(L18&lt;19,L18="-"),"-",VLOOKUP(L18,Рабочий!$G$2:$H$59,2))</f>
        <v>-</v>
      </c>
      <c r="X18" s="29" t="str">
        <f>IF(OR(M18&lt;39,M18="-"),"-",VLOOKUP(M18,Рабочий!$A$2:$B$119,2))</f>
        <v>-</v>
      </c>
    </row>
    <row r="19" spans="1:24" x14ac:dyDescent="0.3">
      <c r="A19" s="14">
        <v>16</v>
      </c>
      <c r="B19" s="15">
        <f>Данные!B18</f>
        <v>0</v>
      </c>
      <c r="C19" s="15">
        <f>Данные!C18</f>
        <v>0</v>
      </c>
      <c r="D19" s="26" t="str">
        <f>IF($B19=0,"-",SUM(Данные!E18,Данные!H18,Данные!I18,Данные!O18,Данные!R18,Данные!T18,Данные!V18,Данные!Z18,Данные!AB18,Данные!AI18,Данные!AJ18,Данные!AK18,Данные!AM18))</f>
        <v>-</v>
      </c>
      <c r="E19" s="26" t="str">
        <f>IF($B19=0,"-",SUM(Данные!J18,Данные!S18,Данные!AD18,Данные!AH18,Данные!AO18))</f>
        <v>-</v>
      </c>
      <c r="F19" s="26" t="str">
        <f>IF($B19=0,"-",SUM(Данные!Y18,Данные!AE18,Данные!AG18,Данные!AL18,Данные!AP18))</f>
        <v>-</v>
      </c>
      <c r="G19" s="27" t="str">
        <f t="shared" si="0"/>
        <v>-</v>
      </c>
      <c r="H19" s="26" t="str">
        <f>IF($B19=0,"-",SUM(Данные!F18,Данные!K18,Данные!M18,Данные!X18,Данные!AC18,Данные!AF18))</f>
        <v>-</v>
      </c>
      <c r="I19" s="26" t="str">
        <f>IF($B19=0,"-",SUM(Данные!G18,Данные!L18,Данные!P18,Данные!Q18,Данные!U18,Данные!W18,Данные!AA18))</f>
        <v>-</v>
      </c>
      <c r="J19" s="26" t="str">
        <f>IF($B19=0,"-",SUM(Данные!D18,Данные!N18,Данные!AN18))</f>
        <v>-</v>
      </c>
      <c r="K19" s="27" t="str">
        <f t="shared" si="1"/>
        <v>-</v>
      </c>
      <c r="L19" s="26" t="str">
        <f>IF($B19=0,"-",SUM(Данные!E18,Данные!F18,Данные!H18,Данные!I18,Данные!K18,Данные!M18,Данные!O18,Данные!R18,Данные!T18,Данные!V18,Данные!X18,Данные!Z18,Данные!AB18,Данные!AC18,Данные!AF18,Данные!AI18,Данные!AJ18,Данные!AK18,Данные!AM18))</f>
        <v>-</v>
      </c>
      <c r="M19" s="26" t="str">
        <f>IF($B19=0,"-",SUM(Данные!D18:AP18))</f>
        <v>-</v>
      </c>
      <c r="N19" s="28"/>
      <c r="O19" s="29" t="str">
        <f>IF(OR(D19&lt;13,D19="-"),"-",VLOOKUP(D19,Рабочий!$C$2:$D$41,2))</f>
        <v>-</v>
      </c>
      <c r="P19" s="29" t="str">
        <f>IF(OR(E19&lt;5,E19="-"),"-",VLOOKUP(E19,Рабочий!$I$2:$J$17,2))</f>
        <v>-</v>
      </c>
      <c r="Q19" s="29" t="str">
        <f>IF(OR(F19&lt;5,F19="-"),"-",VLOOKUP(F19,Рабочий!$K$2:$L$17,2))</f>
        <v>-</v>
      </c>
      <c r="R19" s="29" t="str">
        <f>IF(OR(G19&lt;10,G19="-"),"-",VLOOKUP(G19,Рабочий!$M$2:$N$32,2))</f>
        <v>-</v>
      </c>
      <c r="S19" s="29" t="str">
        <f>IF(OR(H19&lt;6,H19="-"),"-",VLOOKUP(H19,Рабочий!$E$2:$F$20,2))</f>
        <v>-</v>
      </c>
      <c r="T19" s="29" t="str">
        <f>IF(OR(I19&lt;7,I19="-"),"-",VLOOKUP(I19,Рабочий!$Q$2:$R$23,2))</f>
        <v>-</v>
      </c>
      <c r="U19" s="29" t="str">
        <f>IF(OR(J19&lt;3,J19="-"),"-",VLOOKUP(J19,Рабочий!$O$2:$P$11,2))</f>
        <v>-</v>
      </c>
      <c r="V19" s="29" t="str">
        <f>IF(OR(K19&lt;10,K19="-"),"-",VLOOKUP(K19,Рабочий!$S$2:$T$32,2))</f>
        <v>-</v>
      </c>
      <c r="W19" s="29" t="str">
        <f>IF(OR(L19&lt;19,L19="-"),"-",VLOOKUP(L19,Рабочий!$G$2:$H$59,2))</f>
        <v>-</v>
      </c>
      <c r="X19" s="29" t="str">
        <f>IF(OR(M19&lt;39,M19="-"),"-",VLOOKUP(M19,Рабочий!$A$2:$B$119,2))</f>
        <v>-</v>
      </c>
    </row>
    <row r="20" spans="1:24" x14ac:dyDescent="0.3">
      <c r="A20" s="14">
        <v>17</v>
      </c>
      <c r="B20" s="15">
        <f>Данные!B19</f>
        <v>0</v>
      </c>
      <c r="C20" s="15">
        <f>Данные!C19</f>
        <v>0</v>
      </c>
      <c r="D20" s="26" t="str">
        <f>IF($B20=0,"-",SUM(Данные!E19,Данные!H19,Данные!I19,Данные!O19,Данные!R19,Данные!T19,Данные!V19,Данные!Z19,Данные!AB19,Данные!AI19,Данные!AJ19,Данные!AK19,Данные!AM19))</f>
        <v>-</v>
      </c>
      <c r="E20" s="26" t="str">
        <f>IF($B20=0,"-",SUM(Данные!J19,Данные!S19,Данные!AD19,Данные!AH19,Данные!AO19))</f>
        <v>-</v>
      </c>
      <c r="F20" s="26" t="str">
        <f>IF($B20=0,"-",SUM(Данные!Y19,Данные!AE19,Данные!AG19,Данные!AL19,Данные!AP19))</f>
        <v>-</v>
      </c>
      <c r="G20" s="27" t="str">
        <f t="shared" si="0"/>
        <v>-</v>
      </c>
      <c r="H20" s="26" t="str">
        <f>IF($B20=0,"-",SUM(Данные!F19,Данные!K19,Данные!M19,Данные!X19,Данные!AC19,Данные!AF19))</f>
        <v>-</v>
      </c>
      <c r="I20" s="26" t="str">
        <f>IF($B20=0,"-",SUM(Данные!G19,Данные!L19,Данные!P19,Данные!Q19,Данные!U19,Данные!W19,Данные!AA19))</f>
        <v>-</v>
      </c>
      <c r="J20" s="26" t="str">
        <f>IF($B20=0,"-",SUM(Данные!D19,Данные!N19,Данные!AN19))</f>
        <v>-</v>
      </c>
      <c r="K20" s="27" t="str">
        <f t="shared" si="1"/>
        <v>-</v>
      </c>
      <c r="L20" s="26" t="str">
        <f>IF($B20=0,"-",SUM(Данные!E19,Данные!F19,Данные!H19,Данные!I19,Данные!K19,Данные!M19,Данные!O19,Данные!R19,Данные!T19,Данные!V19,Данные!X19,Данные!Z19,Данные!AB19,Данные!AC19,Данные!AF19,Данные!AI19,Данные!AJ19,Данные!AK19,Данные!AM19))</f>
        <v>-</v>
      </c>
      <c r="M20" s="26" t="str">
        <f>IF($B20=0,"-",SUM(Данные!D19:AP19))</f>
        <v>-</v>
      </c>
      <c r="N20" s="28"/>
      <c r="O20" s="29" t="str">
        <f>IF(OR(D20&lt;13,D20="-"),"-",VLOOKUP(D20,Рабочий!$C$2:$D$41,2))</f>
        <v>-</v>
      </c>
      <c r="P20" s="29" t="str">
        <f>IF(OR(E20&lt;5,E20="-"),"-",VLOOKUP(E20,Рабочий!$I$2:$J$17,2))</f>
        <v>-</v>
      </c>
      <c r="Q20" s="29" t="str">
        <f>IF(OR(F20&lt;5,F20="-"),"-",VLOOKUP(F20,Рабочий!$K$2:$L$17,2))</f>
        <v>-</v>
      </c>
      <c r="R20" s="29" t="str">
        <f>IF(OR(G20&lt;10,G20="-"),"-",VLOOKUP(G20,Рабочий!$M$2:$N$32,2))</f>
        <v>-</v>
      </c>
      <c r="S20" s="29" t="str">
        <f>IF(OR(H20&lt;6,H20="-"),"-",VLOOKUP(H20,Рабочий!$E$2:$F$20,2))</f>
        <v>-</v>
      </c>
      <c r="T20" s="29" t="str">
        <f>IF(OR(I20&lt;7,I20="-"),"-",VLOOKUP(I20,Рабочий!$Q$2:$R$23,2))</f>
        <v>-</v>
      </c>
      <c r="U20" s="29" t="str">
        <f>IF(OR(J20&lt;3,J20="-"),"-",VLOOKUP(J20,Рабочий!$O$2:$P$11,2))</f>
        <v>-</v>
      </c>
      <c r="V20" s="29" t="str">
        <f>IF(OR(K20&lt;10,K20="-"),"-",VLOOKUP(K20,Рабочий!$S$2:$T$32,2))</f>
        <v>-</v>
      </c>
      <c r="W20" s="29" t="str">
        <f>IF(OR(L20&lt;19,L20="-"),"-",VLOOKUP(L20,Рабочий!$G$2:$H$59,2))</f>
        <v>-</v>
      </c>
      <c r="X20" s="29" t="str">
        <f>IF(OR(M20&lt;39,M20="-"),"-",VLOOKUP(M20,Рабочий!$A$2:$B$119,2))</f>
        <v>-</v>
      </c>
    </row>
    <row r="21" spans="1:24" x14ac:dyDescent="0.3">
      <c r="A21" s="14">
        <v>18</v>
      </c>
      <c r="B21" s="15">
        <f>Данные!B20</f>
        <v>0</v>
      </c>
      <c r="C21" s="15">
        <f>Данные!C20</f>
        <v>0</v>
      </c>
      <c r="D21" s="26" t="str">
        <f>IF($B21=0,"-",SUM(Данные!E20,Данные!H20,Данные!I20,Данные!O20,Данные!R20,Данные!T20,Данные!V20,Данные!Z20,Данные!AB20,Данные!AI20,Данные!AJ20,Данные!AK20,Данные!AM20))</f>
        <v>-</v>
      </c>
      <c r="E21" s="26" t="str">
        <f>IF($B21=0,"-",SUM(Данные!J20,Данные!S20,Данные!AD20,Данные!AH20,Данные!AO20))</f>
        <v>-</v>
      </c>
      <c r="F21" s="26" t="str">
        <f>IF($B21=0,"-",SUM(Данные!Y20,Данные!AE20,Данные!AG20,Данные!AL20,Данные!AP20))</f>
        <v>-</v>
      </c>
      <c r="G21" s="27" t="str">
        <f t="shared" si="0"/>
        <v>-</v>
      </c>
      <c r="H21" s="26" t="str">
        <f>IF($B21=0,"-",SUM(Данные!F20,Данные!K20,Данные!M20,Данные!X20,Данные!AC20,Данные!AF20))</f>
        <v>-</v>
      </c>
      <c r="I21" s="26" t="str">
        <f>IF($B21=0,"-",SUM(Данные!G20,Данные!L20,Данные!P20,Данные!Q20,Данные!U20,Данные!W20,Данные!AA20))</f>
        <v>-</v>
      </c>
      <c r="J21" s="26" t="str">
        <f>IF($B21=0,"-",SUM(Данные!D20,Данные!N20,Данные!AN20))</f>
        <v>-</v>
      </c>
      <c r="K21" s="27" t="str">
        <f t="shared" si="1"/>
        <v>-</v>
      </c>
      <c r="L21" s="26" t="str">
        <f>IF($B21=0,"-",SUM(Данные!E20,Данные!F20,Данные!H20,Данные!I20,Данные!K20,Данные!M20,Данные!O20,Данные!R20,Данные!T20,Данные!V20,Данные!X20,Данные!Z20,Данные!AB20,Данные!AC20,Данные!AF20,Данные!AI20,Данные!AJ20,Данные!AK20,Данные!AM20))</f>
        <v>-</v>
      </c>
      <c r="M21" s="26" t="str">
        <f>IF($B21=0,"-",SUM(Данные!D20:AP20))</f>
        <v>-</v>
      </c>
      <c r="N21" s="28"/>
      <c r="O21" s="29" t="str">
        <f>IF(OR(D21&lt;13,D21="-"),"-",VLOOKUP(D21,Рабочий!$C$2:$D$41,2))</f>
        <v>-</v>
      </c>
      <c r="P21" s="29" t="str">
        <f>IF(OR(E21&lt;5,E21="-"),"-",VLOOKUP(E21,Рабочий!$I$2:$J$17,2))</f>
        <v>-</v>
      </c>
      <c r="Q21" s="29" t="str">
        <f>IF(OR(F21&lt;5,F21="-"),"-",VLOOKUP(F21,Рабочий!$K$2:$L$17,2))</f>
        <v>-</v>
      </c>
      <c r="R21" s="29" t="str">
        <f>IF(OR(G21&lt;10,G21="-"),"-",VLOOKUP(G21,Рабочий!$M$2:$N$32,2))</f>
        <v>-</v>
      </c>
      <c r="S21" s="29" t="str">
        <f>IF(OR(H21&lt;6,H21="-"),"-",VLOOKUP(H21,Рабочий!$E$2:$F$20,2))</f>
        <v>-</v>
      </c>
      <c r="T21" s="29" t="str">
        <f>IF(OR(I21&lt;7,I21="-"),"-",VLOOKUP(I21,Рабочий!$Q$2:$R$23,2))</f>
        <v>-</v>
      </c>
      <c r="U21" s="29" t="str">
        <f>IF(OR(J21&lt;3,J21="-"),"-",VLOOKUP(J21,Рабочий!$O$2:$P$11,2))</f>
        <v>-</v>
      </c>
      <c r="V21" s="29" t="str">
        <f>IF(OR(K21&lt;10,K21="-"),"-",VLOOKUP(K21,Рабочий!$S$2:$T$32,2))</f>
        <v>-</v>
      </c>
      <c r="W21" s="29" t="str">
        <f>IF(OR(L21&lt;19,L21="-"),"-",VLOOKUP(L21,Рабочий!$G$2:$H$59,2))</f>
        <v>-</v>
      </c>
      <c r="X21" s="29" t="str">
        <f>IF(OR(M21&lt;39,M21="-"),"-",VLOOKUP(M21,Рабочий!$A$2:$B$119,2))</f>
        <v>-</v>
      </c>
    </row>
    <row r="22" spans="1:24" x14ac:dyDescent="0.3">
      <c r="A22" s="14">
        <v>19</v>
      </c>
      <c r="B22" s="15">
        <f>Данные!B21</f>
        <v>0</v>
      </c>
      <c r="C22" s="15">
        <f>Данные!C21</f>
        <v>0</v>
      </c>
      <c r="D22" s="26" t="str">
        <f>IF($B22=0,"-",SUM(Данные!E21,Данные!H21,Данные!I21,Данные!O21,Данные!R21,Данные!T21,Данные!V21,Данные!Z21,Данные!AB21,Данные!AI21,Данные!AJ21,Данные!AK21,Данные!AM21))</f>
        <v>-</v>
      </c>
      <c r="E22" s="26" t="str">
        <f>IF($B22=0,"-",SUM(Данные!J21,Данные!S21,Данные!AD21,Данные!AH21,Данные!AO21))</f>
        <v>-</v>
      </c>
      <c r="F22" s="26" t="str">
        <f>IF($B22=0,"-",SUM(Данные!Y21,Данные!AE21,Данные!AG21,Данные!AL21,Данные!AP21))</f>
        <v>-</v>
      </c>
      <c r="G22" s="27" t="str">
        <f t="shared" si="0"/>
        <v>-</v>
      </c>
      <c r="H22" s="26" t="str">
        <f>IF($B22=0,"-",SUM(Данные!F21,Данные!K21,Данные!M21,Данные!X21,Данные!AC21,Данные!AF21))</f>
        <v>-</v>
      </c>
      <c r="I22" s="26" t="str">
        <f>IF($B22=0,"-",SUM(Данные!G21,Данные!L21,Данные!P21,Данные!Q21,Данные!U21,Данные!W21,Данные!AA21))</f>
        <v>-</v>
      </c>
      <c r="J22" s="26" t="str">
        <f>IF($B22=0,"-",SUM(Данные!D21,Данные!N21,Данные!AN21))</f>
        <v>-</v>
      </c>
      <c r="K22" s="27" t="str">
        <f t="shared" si="1"/>
        <v>-</v>
      </c>
      <c r="L22" s="26" t="str">
        <f>IF($B22=0,"-",SUM(Данные!E21,Данные!F21,Данные!H21,Данные!I21,Данные!K21,Данные!M21,Данные!O21,Данные!R21,Данные!T21,Данные!V21,Данные!X21,Данные!Z21,Данные!AB21,Данные!AC21,Данные!AF21,Данные!AI21,Данные!AJ21,Данные!AK21,Данные!AM21))</f>
        <v>-</v>
      </c>
      <c r="M22" s="26" t="str">
        <f>IF($B22=0,"-",SUM(Данные!D21:AP21))</f>
        <v>-</v>
      </c>
      <c r="N22" s="28"/>
      <c r="O22" s="29" t="str">
        <f>IF(OR(D22&lt;13,D22="-"),"-",VLOOKUP(D22,Рабочий!$C$2:$D$41,2))</f>
        <v>-</v>
      </c>
      <c r="P22" s="29" t="str">
        <f>IF(OR(E22&lt;5,E22="-"),"-",VLOOKUP(E22,Рабочий!$I$2:$J$17,2))</f>
        <v>-</v>
      </c>
      <c r="Q22" s="29" t="str">
        <f>IF(OR(F22&lt;5,F22="-"),"-",VLOOKUP(F22,Рабочий!$K$2:$L$17,2))</f>
        <v>-</v>
      </c>
      <c r="R22" s="29" t="str">
        <f>IF(OR(G22&lt;10,G22="-"),"-",VLOOKUP(G22,Рабочий!$M$2:$N$32,2))</f>
        <v>-</v>
      </c>
      <c r="S22" s="29" t="str">
        <f>IF(OR(H22&lt;6,H22="-"),"-",VLOOKUP(H22,Рабочий!$E$2:$F$20,2))</f>
        <v>-</v>
      </c>
      <c r="T22" s="29" t="str">
        <f>IF(OR(I22&lt;7,I22="-"),"-",VLOOKUP(I22,Рабочий!$Q$2:$R$23,2))</f>
        <v>-</v>
      </c>
      <c r="U22" s="29" t="str">
        <f>IF(OR(J22&lt;3,J22="-"),"-",VLOOKUP(J22,Рабочий!$O$2:$P$11,2))</f>
        <v>-</v>
      </c>
      <c r="V22" s="29" t="str">
        <f>IF(OR(K22&lt;10,K22="-"),"-",VLOOKUP(K22,Рабочий!$S$2:$T$32,2))</f>
        <v>-</v>
      </c>
      <c r="W22" s="29" t="str">
        <f>IF(OR(L22&lt;19,L22="-"),"-",VLOOKUP(L22,Рабочий!$G$2:$H$59,2))</f>
        <v>-</v>
      </c>
      <c r="X22" s="29" t="str">
        <f>IF(OR(M22&lt;39,M22="-"),"-",VLOOKUP(M22,Рабочий!$A$2:$B$119,2))</f>
        <v>-</v>
      </c>
    </row>
    <row r="23" spans="1:24" x14ac:dyDescent="0.3">
      <c r="A23" s="14">
        <v>20</v>
      </c>
      <c r="B23" s="15">
        <f>Данные!B22</f>
        <v>0</v>
      </c>
      <c r="C23" s="15">
        <f>Данные!C22</f>
        <v>0</v>
      </c>
      <c r="D23" s="26" t="str">
        <f>IF($B23=0,"-",SUM(Данные!E22,Данные!H22,Данные!I22,Данные!O22,Данные!R22,Данные!T22,Данные!V22,Данные!Z22,Данные!AB22,Данные!AI22,Данные!AJ22,Данные!AK22,Данные!AM22))</f>
        <v>-</v>
      </c>
      <c r="E23" s="26" t="str">
        <f>IF($B23=0,"-",SUM(Данные!J22,Данные!S22,Данные!AD22,Данные!AH22,Данные!AO22))</f>
        <v>-</v>
      </c>
      <c r="F23" s="26" t="str">
        <f>IF($B23=0,"-",SUM(Данные!Y22,Данные!AE22,Данные!AG22,Данные!AL22,Данные!AP22))</f>
        <v>-</v>
      </c>
      <c r="G23" s="27" t="str">
        <f t="shared" si="0"/>
        <v>-</v>
      </c>
      <c r="H23" s="26" t="str">
        <f>IF($B23=0,"-",SUM(Данные!F22,Данные!K22,Данные!M22,Данные!X22,Данные!AC22,Данные!AF22))</f>
        <v>-</v>
      </c>
      <c r="I23" s="26" t="str">
        <f>IF($B23=0,"-",SUM(Данные!G22,Данные!L22,Данные!P22,Данные!Q22,Данные!U22,Данные!W22,Данные!AA22))</f>
        <v>-</v>
      </c>
      <c r="J23" s="26" t="str">
        <f>IF($B23=0,"-",SUM(Данные!D22,Данные!N22,Данные!AN22))</f>
        <v>-</v>
      </c>
      <c r="K23" s="27" t="str">
        <f t="shared" si="1"/>
        <v>-</v>
      </c>
      <c r="L23" s="26" t="str">
        <f>IF($B23=0,"-",SUM(Данные!E22,Данные!F22,Данные!H22,Данные!I22,Данные!K22,Данные!M22,Данные!O22,Данные!R22,Данные!T22,Данные!V22,Данные!X22,Данные!Z22,Данные!AB22,Данные!AC22,Данные!AF22,Данные!AI22,Данные!AJ22,Данные!AK22,Данные!AM22))</f>
        <v>-</v>
      </c>
      <c r="M23" s="26" t="str">
        <f>IF($B23=0,"-",SUM(Данные!D22:AP22))</f>
        <v>-</v>
      </c>
      <c r="N23" s="28"/>
      <c r="O23" s="29" t="str">
        <f>IF(OR(D23&lt;13,D23="-"),"-",VLOOKUP(D23,Рабочий!$C$2:$D$41,2))</f>
        <v>-</v>
      </c>
      <c r="P23" s="29" t="str">
        <f>IF(OR(E23&lt;5,E23="-"),"-",VLOOKUP(E23,Рабочий!$I$2:$J$17,2))</f>
        <v>-</v>
      </c>
      <c r="Q23" s="29" t="str">
        <f>IF(OR(F23&lt;5,F23="-"),"-",VLOOKUP(F23,Рабочий!$K$2:$L$17,2))</f>
        <v>-</v>
      </c>
      <c r="R23" s="29" t="str">
        <f>IF(OR(G23&lt;10,G23="-"),"-",VLOOKUP(G23,Рабочий!$M$2:$N$32,2))</f>
        <v>-</v>
      </c>
      <c r="S23" s="29" t="str">
        <f>IF(OR(H23&lt;6,H23="-"),"-",VLOOKUP(H23,Рабочий!$E$2:$F$20,2))</f>
        <v>-</v>
      </c>
      <c r="T23" s="29" t="str">
        <f>IF(OR(I23&lt;7,I23="-"),"-",VLOOKUP(I23,Рабочий!$Q$2:$R$23,2))</f>
        <v>-</v>
      </c>
      <c r="U23" s="29" t="str">
        <f>IF(OR(J23&lt;3,J23="-"),"-",VLOOKUP(J23,Рабочий!$O$2:$P$11,2))</f>
        <v>-</v>
      </c>
      <c r="V23" s="29" t="str">
        <f>IF(OR(K23&lt;10,K23="-"),"-",VLOOKUP(K23,Рабочий!$S$2:$T$32,2))</f>
        <v>-</v>
      </c>
      <c r="W23" s="29" t="str">
        <f>IF(OR(L23&lt;19,L23="-"),"-",VLOOKUP(L23,Рабочий!$G$2:$H$59,2))</f>
        <v>-</v>
      </c>
      <c r="X23" s="29" t="str">
        <f>IF(OR(M23&lt;39,M23="-"),"-",VLOOKUP(M23,Рабочий!$A$2:$B$119,2))</f>
        <v>-</v>
      </c>
    </row>
    <row r="24" spans="1:24" x14ac:dyDescent="0.3">
      <c r="A24" s="14">
        <v>21</v>
      </c>
      <c r="B24" s="15">
        <f>Данные!B23</f>
        <v>0</v>
      </c>
      <c r="C24" s="15">
        <f>Данные!C23</f>
        <v>0</v>
      </c>
      <c r="D24" s="26" t="str">
        <f>IF($B24=0,"-",SUM(Данные!E23,Данные!H23,Данные!I23,Данные!O23,Данные!R23,Данные!T23,Данные!V23,Данные!Z23,Данные!AB23,Данные!AI23,Данные!AJ23,Данные!AK23,Данные!AM23))</f>
        <v>-</v>
      </c>
      <c r="E24" s="26" t="str">
        <f>IF($B24=0,"-",SUM(Данные!J23,Данные!S23,Данные!AD23,Данные!AH23,Данные!AO23))</f>
        <v>-</v>
      </c>
      <c r="F24" s="26" t="str">
        <f>IF($B24=0,"-",SUM(Данные!Y23,Данные!AE23,Данные!AG23,Данные!AL23,Данные!AP23))</f>
        <v>-</v>
      </c>
      <c r="G24" s="27" t="str">
        <f t="shared" si="0"/>
        <v>-</v>
      </c>
      <c r="H24" s="26" t="str">
        <f>IF($B24=0,"-",SUM(Данные!F23,Данные!K23,Данные!M23,Данные!X23,Данные!AC23,Данные!AF23))</f>
        <v>-</v>
      </c>
      <c r="I24" s="26" t="str">
        <f>IF($B24=0,"-",SUM(Данные!G23,Данные!L23,Данные!P23,Данные!Q23,Данные!U23,Данные!W23,Данные!AA23))</f>
        <v>-</v>
      </c>
      <c r="J24" s="26" t="str">
        <f>IF($B24=0,"-",SUM(Данные!D23,Данные!N23,Данные!AN23))</f>
        <v>-</v>
      </c>
      <c r="K24" s="27" t="str">
        <f t="shared" si="1"/>
        <v>-</v>
      </c>
      <c r="L24" s="26" t="str">
        <f>IF($B24=0,"-",SUM(Данные!E23,Данные!F23,Данные!H23,Данные!I23,Данные!K23,Данные!M23,Данные!O23,Данные!R23,Данные!T23,Данные!V23,Данные!X23,Данные!Z23,Данные!AB23,Данные!AC23,Данные!AF23,Данные!AI23,Данные!AJ23,Данные!AK23,Данные!AM23))</f>
        <v>-</v>
      </c>
      <c r="M24" s="26" t="str">
        <f>IF($B24=0,"-",SUM(Данные!D23:AP23))</f>
        <v>-</v>
      </c>
      <c r="N24" s="28"/>
      <c r="O24" s="29" t="str">
        <f>IF(OR(D24&lt;13,D24="-"),"-",VLOOKUP(D24,Рабочий!$C$2:$D$41,2))</f>
        <v>-</v>
      </c>
      <c r="P24" s="29" t="str">
        <f>IF(OR(E24&lt;5,E24="-"),"-",VLOOKUP(E24,Рабочий!$I$2:$J$17,2))</f>
        <v>-</v>
      </c>
      <c r="Q24" s="29" t="str">
        <f>IF(OR(F24&lt;5,F24="-"),"-",VLOOKUP(F24,Рабочий!$K$2:$L$17,2))</f>
        <v>-</v>
      </c>
      <c r="R24" s="29" t="str">
        <f>IF(OR(G24&lt;10,G24="-"),"-",VLOOKUP(G24,Рабочий!$M$2:$N$32,2))</f>
        <v>-</v>
      </c>
      <c r="S24" s="29" t="str">
        <f>IF(OR(H24&lt;6,H24="-"),"-",VLOOKUP(H24,Рабочий!$E$2:$F$20,2))</f>
        <v>-</v>
      </c>
      <c r="T24" s="29" t="str">
        <f>IF(OR(I24&lt;7,I24="-"),"-",VLOOKUP(I24,Рабочий!$Q$2:$R$23,2))</f>
        <v>-</v>
      </c>
      <c r="U24" s="29" t="str">
        <f>IF(OR(J24&lt;3,J24="-"),"-",VLOOKUP(J24,Рабочий!$O$2:$P$11,2))</f>
        <v>-</v>
      </c>
      <c r="V24" s="29" t="str">
        <f>IF(OR(K24&lt;10,K24="-"),"-",VLOOKUP(K24,Рабочий!$S$2:$T$32,2))</f>
        <v>-</v>
      </c>
      <c r="W24" s="29" t="str">
        <f>IF(OR(L24&lt;19,L24="-"),"-",VLOOKUP(L24,Рабочий!$G$2:$H$59,2))</f>
        <v>-</v>
      </c>
      <c r="X24" s="29" t="str">
        <f>IF(OR(M24&lt;39,M24="-"),"-",VLOOKUP(M24,Рабочий!$A$2:$B$119,2))</f>
        <v>-</v>
      </c>
    </row>
    <row r="25" spans="1:24" x14ac:dyDescent="0.3">
      <c r="A25" s="14">
        <v>22</v>
      </c>
      <c r="B25" s="15">
        <f>Данные!B24</f>
        <v>0</v>
      </c>
      <c r="C25" s="15">
        <f>Данные!C24</f>
        <v>0</v>
      </c>
      <c r="D25" s="26" t="str">
        <f>IF($B25=0,"-",SUM(Данные!E24,Данные!H24,Данные!I24,Данные!O24,Данные!R24,Данные!T24,Данные!V24,Данные!Z24,Данные!AB24,Данные!AI24,Данные!AJ24,Данные!AK24,Данные!AM24))</f>
        <v>-</v>
      </c>
      <c r="E25" s="26" t="str">
        <f>IF($B25=0,"-",SUM(Данные!J24,Данные!S24,Данные!AD24,Данные!AH24,Данные!AO24))</f>
        <v>-</v>
      </c>
      <c r="F25" s="26" t="str">
        <f>IF($B25=0,"-",SUM(Данные!Y24,Данные!AE24,Данные!AG24,Данные!AL24,Данные!AP24))</f>
        <v>-</v>
      </c>
      <c r="G25" s="27" t="str">
        <f t="shared" si="0"/>
        <v>-</v>
      </c>
      <c r="H25" s="26" t="str">
        <f>IF($B25=0,"-",SUM(Данные!F24,Данные!K24,Данные!M24,Данные!X24,Данные!AC24,Данные!AF24))</f>
        <v>-</v>
      </c>
      <c r="I25" s="26" t="str">
        <f>IF($B25=0,"-",SUM(Данные!G24,Данные!L24,Данные!P24,Данные!Q24,Данные!U24,Данные!W24,Данные!AA24))</f>
        <v>-</v>
      </c>
      <c r="J25" s="26" t="str">
        <f>IF($B25=0,"-",SUM(Данные!D24,Данные!N24,Данные!AN24))</f>
        <v>-</v>
      </c>
      <c r="K25" s="27" t="str">
        <f t="shared" si="1"/>
        <v>-</v>
      </c>
      <c r="L25" s="26" t="str">
        <f>IF($B25=0,"-",SUM(Данные!E24,Данные!F24,Данные!H24,Данные!I24,Данные!K24,Данные!M24,Данные!O24,Данные!R24,Данные!T24,Данные!V24,Данные!X24,Данные!Z24,Данные!AB24,Данные!AC24,Данные!AF24,Данные!AI24,Данные!AJ24,Данные!AK24,Данные!AM24))</f>
        <v>-</v>
      </c>
      <c r="M25" s="26" t="str">
        <f>IF($B25=0,"-",SUM(Данные!D24:AP24))</f>
        <v>-</v>
      </c>
      <c r="N25" s="28"/>
      <c r="O25" s="29" t="str">
        <f>IF(OR(D25&lt;13,D25="-"),"-",VLOOKUP(D25,Рабочий!$C$2:$D$41,2))</f>
        <v>-</v>
      </c>
      <c r="P25" s="29" t="str">
        <f>IF(OR(E25&lt;5,E25="-"),"-",VLOOKUP(E25,Рабочий!$I$2:$J$17,2))</f>
        <v>-</v>
      </c>
      <c r="Q25" s="29" t="str">
        <f>IF(OR(F25&lt;5,F25="-"),"-",VLOOKUP(F25,Рабочий!$K$2:$L$17,2))</f>
        <v>-</v>
      </c>
      <c r="R25" s="29" t="str">
        <f>IF(OR(G25&lt;10,G25="-"),"-",VLOOKUP(G25,Рабочий!$M$2:$N$32,2))</f>
        <v>-</v>
      </c>
      <c r="S25" s="29" t="str">
        <f>IF(OR(H25&lt;6,H25="-"),"-",VLOOKUP(H25,Рабочий!$E$2:$F$20,2))</f>
        <v>-</v>
      </c>
      <c r="T25" s="29" t="str">
        <f>IF(OR(I25&lt;7,I25="-"),"-",VLOOKUP(I25,Рабочий!$Q$2:$R$23,2))</f>
        <v>-</v>
      </c>
      <c r="U25" s="29" t="str">
        <f>IF(OR(J25&lt;3,J25="-"),"-",VLOOKUP(J25,Рабочий!$O$2:$P$11,2))</f>
        <v>-</v>
      </c>
      <c r="V25" s="29" t="str">
        <f>IF(OR(K25&lt;10,K25="-"),"-",VLOOKUP(K25,Рабочий!$S$2:$T$32,2))</f>
        <v>-</v>
      </c>
      <c r="W25" s="29" t="str">
        <f>IF(OR(L25&lt;19,L25="-"),"-",VLOOKUP(L25,Рабочий!$G$2:$H$59,2))</f>
        <v>-</v>
      </c>
      <c r="X25" s="29" t="str">
        <f>IF(OR(M25&lt;39,M25="-"),"-",VLOOKUP(M25,Рабочий!$A$2:$B$119,2))</f>
        <v>-</v>
      </c>
    </row>
    <row r="26" spans="1:24" x14ac:dyDescent="0.3">
      <c r="A26" s="14">
        <v>23</v>
      </c>
      <c r="B26" s="15">
        <f>Данные!B25</f>
        <v>0</v>
      </c>
      <c r="C26" s="15">
        <f>Данные!C25</f>
        <v>0</v>
      </c>
      <c r="D26" s="26" t="str">
        <f>IF($B26=0,"-",SUM(Данные!E25,Данные!H25,Данные!I25,Данные!O25,Данные!R25,Данные!T25,Данные!V25,Данные!Z25,Данные!AB25,Данные!AI25,Данные!AJ25,Данные!AK25,Данные!AM25))</f>
        <v>-</v>
      </c>
      <c r="E26" s="26" t="str">
        <f>IF($B26=0,"-",SUM(Данные!J25,Данные!S25,Данные!AD25,Данные!AH25,Данные!AO25))</f>
        <v>-</v>
      </c>
      <c r="F26" s="26" t="str">
        <f>IF($B26=0,"-",SUM(Данные!Y25,Данные!AE25,Данные!AG25,Данные!AL25,Данные!AP25))</f>
        <v>-</v>
      </c>
      <c r="G26" s="27" t="str">
        <f t="shared" si="0"/>
        <v>-</v>
      </c>
      <c r="H26" s="26" t="str">
        <f>IF($B26=0,"-",SUM(Данные!F25,Данные!K25,Данные!M25,Данные!X25,Данные!AC25,Данные!AF25))</f>
        <v>-</v>
      </c>
      <c r="I26" s="26" t="str">
        <f>IF($B26=0,"-",SUM(Данные!G25,Данные!L25,Данные!P25,Данные!Q25,Данные!U25,Данные!W25,Данные!AA25))</f>
        <v>-</v>
      </c>
      <c r="J26" s="26" t="str">
        <f>IF($B26=0,"-",SUM(Данные!D25,Данные!N25,Данные!AN25))</f>
        <v>-</v>
      </c>
      <c r="K26" s="27" t="str">
        <f t="shared" si="1"/>
        <v>-</v>
      </c>
      <c r="L26" s="26" t="str">
        <f>IF($B26=0,"-",SUM(Данные!E25,Данные!F25,Данные!H25,Данные!I25,Данные!K25,Данные!M25,Данные!O25,Данные!R25,Данные!T25,Данные!V25,Данные!X25,Данные!Z25,Данные!AB25,Данные!AC25,Данные!AF25,Данные!AI25,Данные!AJ25,Данные!AK25,Данные!AM25))</f>
        <v>-</v>
      </c>
      <c r="M26" s="26" t="str">
        <f>IF($B26=0,"-",SUM(Данные!D25:AP25))</f>
        <v>-</v>
      </c>
      <c r="N26" s="28"/>
      <c r="O26" s="29" t="str">
        <f>IF(OR(D26&lt;13,D26="-"),"-",VLOOKUP(D26,Рабочий!$C$2:$D$41,2))</f>
        <v>-</v>
      </c>
      <c r="P26" s="29" t="str">
        <f>IF(OR(E26&lt;5,E26="-"),"-",VLOOKUP(E26,Рабочий!$I$2:$J$17,2))</f>
        <v>-</v>
      </c>
      <c r="Q26" s="29" t="str">
        <f>IF(OR(F26&lt;5,F26="-"),"-",VLOOKUP(F26,Рабочий!$K$2:$L$17,2))</f>
        <v>-</v>
      </c>
      <c r="R26" s="29" t="str">
        <f>IF(OR(G26&lt;10,G26="-"),"-",VLOOKUP(G26,Рабочий!$M$2:$N$32,2))</f>
        <v>-</v>
      </c>
      <c r="S26" s="29" t="str">
        <f>IF(OR(H26&lt;6,H26="-"),"-",VLOOKUP(H26,Рабочий!$E$2:$F$20,2))</f>
        <v>-</v>
      </c>
      <c r="T26" s="29" t="str">
        <f>IF(OR(I26&lt;7,I26="-"),"-",VLOOKUP(I26,Рабочий!$Q$2:$R$23,2))</f>
        <v>-</v>
      </c>
      <c r="U26" s="29" t="str">
        <f>IF(OR(J26&lt;3,J26="-"),"-",VLOOKUP(J26,Рабочий!$O$2:$P$11,2))</f>
        <v>-</v>
      </c>
      <c r="V26" s="29" t="str">
        <f>IF(OR(K26&lt;10,K26="-"),"-",VLOOKUP(K26,Рабочий!$S$2:$T$32,2))</f>
        <v>-</v>
      </c>
      <c r="W26" s="29" t="str">
        <f>IF(OR(L26&lt;19,L26="-"),"-",VLOOKUP(L26,Рабочий!$G$2:$H$59,2))</f>
        <v>-</v>
      </c>
      <c r="X26" s="29" t="str">
        <f>IF(OR(M26&lt;39,M26="-"),"-",VLOOKUP(M26,Рабочий!$A$2:$B$119,2))</f>
        <v>-</v>
      </c>
    </row>
    <row r="27" spans="1:24" x14ac:dyDescent="0.3">
      <c r="A27" s="14">
        <v>24</v>
      </c>
      <c r="B27" s="15">
        <f>Данные!B26</f>
        <v>0</v>
      </c>
      <c r="C27" s="15">
        <f>Данные!C26</f>
        <v>0</v>
      </c>
      <c r="D27" s="26" t="str">
        <f>IF($B27=0,"-",SUM(Данные!E26,Данные!H26,Данные!I26,Данные!O26,Данные!R26,Данные!T26,Данные!V26,Данные!Z26,Данные!AB26,Данные!AI26,Данные!AJ26,Данные!AK26,Данные!AM26))</f>
        <v>-</v>
      </c>
      <c r="E27" s="26" t="str">
        <f>IF($B27=0,"-",SUM(Данные!J26,Данные!S26,Данные!AD26,Данные!AH26,Данные!AO26))</f>
        <v>-</v>
      </c>
      <c r="F27" s="26" t="str">
        <f>IF($B27=0,"-",SUM(Данные!Y26,Данные!AE26,Данные!AG26,Данные!AL26,Данные!AP26))</f>
        <v>-</v>
      </c>
      <c r="G27" s="27" t="str">
        <f t="shared" si="0"/>
        <v>-</v>
      </c>
      <c r="H27" s="26" t="str">
        <f>IF($B27=0,"-",SUM(Данные!F26,Данные!K26,Данные!M26,Данные!X26,Данные!AC26,Данные!AF26))</f>
        <v>-</v>
      </c>
      <c r="I27" s="26" t="str">
        <f>IF($B27=0,"-",SUM(Данные!G26,Данные!L26,Данные!P26,Данные!Q26,Данные!U26,Данные!W26,Данные!AA26))</f>
        <v>-</v>
      </c>
      <c r="J27" s="26" t="str">
        <f>IF($B27=0,"-",SUM(Данные!D26,Данные!N26,Данные!AN26))</f>
        <v>-</v>
      </c>
      <c r="K27" s="27" t="str">
        <f t="shared" si="1"/>
        <v>-</v>
      </c>
      <c r="L27" s="26" t="str">
        <f>IF($B27=0,"-",SUM(Данные!E26,Данные!F26,Данные!H26,Данные!I26,Данные!K26,Данные!M26,Данные!O26,Данные!R26,Данные!T26,Данные!V26,Данные!X26,Данные!Z26,Данные!AB26,Данные!AC26,Данные!AF26,Данные!AI26,Данные!AJ26,Данные!AK26,Данные!AM26))</f>
        <v>-</v>
      </c>
      <c r="M27" s="26" t="str">
        <f>IF($B27=0,"-",SUM(Данные!D26:AP26))</f>
        <v>-</v>
      </c>
      <c r="N27" s="28"/>
      <c r="O27" s="29" t="str">
        <f>IF(OR(D27&lt;13,D27="-"),"-",VLOOKUP(D27,Рабочий!$C$2:$D$41,2))</f>
        <v>-</v>
      </c>
      <c r="P27" s="29" t="str">
        <f>IF(OR(E27&lt;5,E27="-"),"-",VLOOKUP(E27,Рабочий!$I$2:$J$17,2))</f>
        <v>-</v>
      </c>
      <c r="Q27" s="29" t="str">
        <f>IF(OR(F27&lt;5,F27="-"),"-",VLOOKUP(F27,Рабочий!$K$2:$L$17,2))</f>
        <v>-</v>
      </c>
      <c r="R27" s="29" t="str">
        <f>IF(OR(G27&lt;10,G27="-"),"-",VLOOKUP(G27,Рабочий!$M$2:$N$32,2))</f>
        <v>-</v>
      </c>
      <c r="S27" s="29" t="str">
        <f>IF(OR(H27&lt;6,H27="-"),"-",VLOOKUP(H27,Рабочий!$E$2:$F$20,2))</f>
        <v>-</v>
      </c>
      <c r="T27" s="29" t="str">
        <f>IF(OR(I27&lt;7,I27="-"),"-",VLOOKUP(I27,Рабочий!$Q$2:$R$23,2))</f>
        <v>-</v>
      </c>
      <c r="U27" s="29" t="str">
        <f>IF(OR(J27&lt;3,J27="-"),"-",VLOOKUP(J27,Рабочий!$O$2:$P$11,2))</f>
        <v>-</v>
      </c>
      <c r="V27" s="29" t="str">
        <f>IF(OR(K27&lt;10,K27="-"),"-",VLOOKUP(K27,Рабочий!$S$2:$T$32,2))</f>
        <v>-</v>
      </c>
      <c r="W27" s="29" t="str">
        <f>IF(OR(L27&lt;19,L27="-"),"-",VLOOKUP(L27,Рабочий!$G$2:$H$59,2))</f>
        <v>-</v>
      </c>
      <c r="X27" s="29" t="str">
        <f>IF(OR(M27&lt;39,M27="-"),"-",VLOOKUP(M27,Рабочий!$A$2:$B$119,2))</f>
        <v>-</v>
      </c>
    </row>
    <row r="28" spans="1:24" x14ac:dyDescent="0.3">
      <c r="A28" s="14">
        <v>25</v>
      </c>
      <c r="B28" s="15">
        <f>Данные!B27</f>
        <v>0</v>
      </c>
      <c r="C28" s="15">
        <f>Данные!C27</f>
        <v>0</v>
      </c>
      <c r="D28" s="26" t="str">
        <f>IF($B28=0,"-",SUM(Данные!E27,Данные!H27,Данные!I27,Данные!O27,Данные!R27,Данные!T27,Данные!V27,Данные!Z27,Данные!AB27,Данные!AI27,Данные!AJ27,Данные!AK27,Данные!AM27))</f>
        <v>-</v>
      </c>
      <c r="E28" s="26" t="str">
        <f>IF($B28=0,"-",SUM(Данные!J27,Данные!S27,Данные!AD27,Данные!AH27,Данные!AO27))</f>
        <v>-</v>
      </c>
      <c r="F28" s="26" t="str">
        <f>IF($B28=0,"-",SUM(Данные!Y27,Данные!AE27,Данные!AG27,Данные!AL27,Данные!AP27))</f>
        <v>-</v>
      </c>
      <c r="G28" s="27" t="str">
        <f t="shared" si="0"/>
        <v>-</v>
      </c>
      <c r="H28" s="26" t="str">
        <f>IF($B28=0,"-",SUM(Данные!F27,Данные!K27,Данные!M27,Данные!X27,Данные!AC27,Данные!AF27))</f>
        <v>-</v>
      </c>
      <c r="I28" s="26" t="str">
        <f>IF($B28=0,"-",SUM(Данные!G27,Данные!L27,Данные!P27,Данные!Q27,Данные!U27,Данные!W27,Данные!AA27))</f>
        <v>-</v>
      </c>
      <c r="J28" s="26" t="str">
        <f>IF($B28=0,"-",SUM(Данные!D27,Данные!N27,Данные!AN27))</f>
        <v>-</v>
      </c>
      <c r="K28" s="27" t="str">
        <f t="shared" si="1"/>
        <v>-</v>
      </c>
      <c r="L28" s="26" t="str">
        <f>IF($B28=0,"-",SUM(Данные!E27,Данные!F27,Данные!H27,Данные!I27,Данные!K27,Данные!M27,Данные!O27,Данные!R27,Данные!T27,Данные!V27,Данные!X27,Данные!Z27,Данные!AB27,Данные!AC27,Данные!AF27,Данные!AI27,Данные!AJ27,Данные!AK27,Данные!AM27))</f>
        <v>-</v>
      </c>
      <c r="M28" s="26" t="str">
        <f>IF($B28=0,"-",SUM(Данные!D27:AP27))</f>
        <v>-</v>
      </c>
      <c r="N28" s="28"/>
      <c r="O28" s="29" t="str">
        <f>IF(OR(D28&lt;13,D28="-"),"-",VLOOKUP(D28,Рабочий!$C$2:$D$41,2))</f>
        <v>-</v>
      </c>
      <c r="P28" s="29" t="str">
        <f>IF(OR(E28&lt;5,E28="-"),"-",VLOOKUP(E28,Рабочий!$I$2:$J$17,2))</f>
        <v>-</v>
      </c>
      <c r="Q28" s="29" t="str">
        <f>IF(OR(F28&lt;5,F28="-"),"-",VLOOKUP(F28,Рабочий!$K$2:$L$17,2))</f>
        <v>-</v>
      </c>
      <c r="R28" s="29" t="str">
        <f>IF(OR(G28&lt;10,G28="-"),"-",VLOOKUP(G28,Рабочий!$M$2:$N$32,2))</f>
        <v>-</v>
      </c>
      <c r="S28" s="29" t="str">
        <f>IF(OR(H28&lt;6,H28="-"),"-",VLOOKUP(H28,Рабочий!$E$2:$F$20,2))</f>
        <v>-</v>
      </c>
      <c r="T28" s="29" t="str">
        <f>IF(OR(I28&lt;7,I28="-"),"-",VLOOKUP(I28,Рабочий!$Q$2:$R$23,2))</f>
        <v>-</v>
      </c>
      <c r="U28" s="29" t="str">
        <f>IF(OR(J28&lt;3,J28="-"),"-",VLOOKUP(J28,Рабочий!$O$2:$P$11,2))</f>
        <v>-</v>
      </c>
      <c r="V28" s="29" t="str">
        <f>IF(OR(K28&lt;10,K28="-"),"-",VLOOKUP(K28,Рабочий!$S$2:$T$32,2))</f>
        <v>-</v>
      </c>
      <c r="W28" s="29" t="str">
        <f>IF(OR(L28&lt;19,L28="-"),"-",VLOOKUP(L28,Рабочий!$G$2:$H$59,2))</f>
        <v>-</v>
      </c>
      <c r="X28" s="29" t="str">
        <f>IF(OR(M28&lt;39,M28="-"),"-",VLOOKUP(M28,Рабочий!$A$2:$B$119,2))</f>
        <v>-</v>
      </c>
    </row>
    <row r="29" spans="1:24" x14ac:dyDescent="0.3">
      <c r="A29" s="14">
        <v>26</v>
      </c>
      <c r="B29" s="15">
        <f>Данные!B28</f>
        <v>0</v>
      </c>
      <c r="C29" s="15">
        <f>Данные!C28</f>
        <v>0</v>
      </c>
      <c r="D29" s="26" t="str">
        <f>IF($B29=0,"-",SUM(Данные!E28,Данные!H28,Данные!I28,Данные!O28,Данные!R28,Данные!T28,Данные!V28,Данные!Z28,Данные!AB28,Данные!AI28,Данные!AJ28,Данные!AK28,Данные!AM28))</f>
        <v>-</v>
      </c>
      <c r="E29" s="26" t="str">
        <f>IF($B29=0,"-",SUM(Данные!J28,Данные!S28,Данные!AD28,Данные!AH28,Данные!AO28))</f>
        <v>-</v>
      </c>
      <c r="F29" s="26" t="str">
        <f>IF($B29=0,"-",SUM(Данные!Y28,Данные!AE28,Данные!AG28,Данные!AL28,Данные!AP28))</f>
        <v>-</v>
      </c>
      <c r="G29" s="27" t="str">
        <f t="shared" si="0"/>
        <v>-</v>
      </c>
      <c r="H29" s="26" t="str">
        <f>IF($B29=0,"-",SUM(Данные!F28,Данные!K28,Данные!M28,Данные!X28,Данные!AC28,Данные!AF28))</f>
        <v>-</v>
      </c>
      <c r="I29" s="26" t="str">
        <f>IF($B29=0,"-",SUM(Данные!G28,Данные!L28,Данные!P28,Данные!Q28,Данные!U28,Данные!W28,Данные!AA28))</f>
        <v>-</v>
      </c>
      <c r="J29" s="26" t="str">
        <f>IF($B29=0,"-",SUM(Данные!D28,Данные!N28,Данные!AN28))</f>
        <v>-</v>
      </c>
      <c r="K29" s="27" t="str">
        <f t="shared" si="1"/>
        <v>-</v>
      </c>
      <c r="L29" s="26" t="str">
        <f>IF($B29=0,"-",SUM(Данные!E28,Данные!F28,Данные!H28,Данные!I28,Данные!K28,Данные!M28,Данные!O28,Данные!R28,Данные!T28,Данные!V28,Данные!X28,Данные!Z28,Данные!AB28,Данные!AC28,Данные!AF28,Данные!AI28,Данные!AJ28,Данные!AK28,Данные!AM28))</f>
        <v>-</v>
      </c>
      <c r="M29" s="26" t="str">
        <f>IF($B29=0,"-",SUM(Данные!D28:AP28))</f>
        <v>-</v>
      </c>
      <c r="N29" s="28"/>
      <c r="O29" s="29" t="str">
        <f>IF(OR(D29&lt;13,D29="-"),"-",VLOOKUP(D29,Рабочий!$C$2:$D$41,2))</f>
        <v>-</v>
      </c>
      <c r="P29" s="29" t="str">
        <f>IF(OR(E29&lt;5,E29="-"),"-",VLOOKUP(E29,Рабочий!$I$2:$J$17,2))</f>
        <v>-</v>
      </c>
      <c r="Q29" s="29" t="str">
        <f>IF(OR(F29&lt;5,F29="-"),"-",VLOOKUP(F29,Рабочий!$K$2:$L$17,2))</f>
        <v>-</v>
      </c>
      <c r="R29" s="29" t="str">
        <f>IF(OR(G29&lt;10,G29="-"),"-",VLOOKUP(G29,Рабочий!$M$2:$N$32,2))</f>
        <v>-</v>
      </c>
      <c r="S29" s="29" t="str">
        <f>IF(OR(H29&lt;6,H29="-"),"-",VLOOKUP(H29,Рабочий!$E$2:$F$20,2))</f>
        <v>-</v>
      </c>
      <c r="T29" s="29" t="str">
        <f>IF(OR(I29&lt;7,I29="-"),"-",VLOOKUP(I29,Рабочий!$Q$2:$R$23,2))</f>
        <v>-</v>
      </c>
      <c r="U29" s="29" t="str">
        <f>IF(OR(J29&lt;3,J29="-"),"-",VLOOKUP(J29,Рабочий!$O$2:$P$11,2))</f>
        <v>-</v>
      </c>
      <c r="V29" s="29" t="str">
        <f>IF(OR(K29&lt;10,K29="-"),"-",VLOOKUP(K29,Рабочий!$S$2:$T$32,2))</f>
        <v>-</v>
      </c>
      <c r="W29" s="29" t="str">
        <f>IF(OR(L29&lt;19,L29="-"),"-",VLOOKUP(L29,Рабочий!$G$2:$H$59,2))</f>
        <v>-</v>
      </c>
      <c r="X29" s="29" t="str">
        <f>IF(OR(M29&lt;39,M29="-"),"-",VLOOKUP(M29,Рабочий!$A$2:$B$119,2))</f>
        <v>-</v>
      </c>
    </row>
    <row r="30" spans="1:24" x14ac:dyDescent="0.3">
      <c r="A30" s="14">
        <v>27</v>
      </c>
      <c r="B30" s="15">
        <f>Данные!B29</f>
        <v>0</v>
      </c>
      <c r="C30" s="15">
        <f>Данные!C29</f>
        <v>0</v>
      </c>
      <c r="D30" s="26" t="str">
        <f>IF($B30=0,"-",SUM(Данные!E29,Данные!H29,Данные!I29,Данные!O29,Данные!R29,Данные!T29,Данные!V29,Данные!Z29,Данные!AB29,Данные!AI29,Данные!AJ29,Данные!AK29,Данные!AM29))</f>
        <v>-</v>
      </c>
      <c r="E30" s="26" t="str">
        <f>IF($B30=0,"-",SUM(Данные!J29,Данные!S29,Данные!AD29,Данные!AH29,Данные!AO29))</f>
        <v>-</v>
      </c>
      <c r="F30" s="26" t="str">
        <f>IF($B30=0,"-",SUM(Данные!Y29,Данные!AE29,Данные!AG29,Данные!AL29,Данные!AP29))</f>
        <v>-</v>
      </c>
      <c r="G30" s="27" t="str">
        <f t="shared" si="0"/>
        <v>-</v>
      </c>
      <c r="H30" s="26" t="str">
        <f>IF($B30=0,"-",SUM(Данные!F29,Данные!K29,Данные!M29,Данные!X29,Данные!AC29,Данные!AF29))</f>
        <v>-</v>
      </c>
      <c r="I30" s="26" t="str">
        <f>IF($B30=0,"-",SUM(Данные!G29,Данные!L29,Данные!P29,Данные!Q29,Данные!U29,Данные!W29,Данные!AA29))</f>
        <v>-</v>
      </c>
      <c r="J30" s="26" t="str">
        <f>IF($B30=0,"-",SUM(Данные!D29,Данные!N29,Данные!AN29))</f>
        <v>-</v>
      </c>
      <c r="K30" s="27" t="str">
        <f t="shared" si="1"/>
        <v>-</v>
      </c>
      <c r="L30" s="26" t="str">
        <f>IF($B30=0,"-",SUM(Данные!E29,Данные!F29,Данные!H29,Данные!I29,Данные!K29,Данные!M29,Данные!O29,Данные!R29,Данные!T29,Данные!V29,Данные!X29,Данные!Z29,Данные!AB29,Данные!AC29,Данные!AF29,Данные!AI29,Данные!AJ29,Данные!AK29,Данные!AM29))</f>
        <v>-</v>
      </c>
      <c r="M30" s="26" t="str">
        <f>IF($B30=0,"-",SUM(Данные!D29:AP29))</f>
        <v>-</v>
      </c>
      <c r="N30" s="28"/>
      <c r="O30" s="29" t="str">
        <f>IF(OR(D30&lt;13,D30="-"),"-",VLOOKUP(D30,Рабочий!$C$2:$D$41,2))</f>
        <v>-</v>
      </c>
      <c r="P30" s="29" t="str">
        <f>IF(OR(E30&lt;5,E30="-"),"-",VLOOKUP(E30,Рабочий!$I$2:$J$17,2))</f>
        <v>-</v>
      </c>
      <c r="Q30" s="29" t="str">
        <f>IF(OR(F30&lt;5,F30="-"),"-",VLOOKUP(F30,Рабочий!$K$2:$L$17,2))</f>
        <v>-</v>
      </c>
      <c r="R30" s="29" t="str">
        <f>IF(OR(G30&lt;10,G30="-"),"-",VLOOKUP(G30,Рабочий!$M$2:$N$32,2))</f>
        <v>-</v>
      </c>
      <c r="S30" s="29" t="str">
        <f>IF(OR(H30&lt;6,H30="-"),"-",VLOOKUP(H30,Рабочий!$E$2:$F$20,2))</f>
        <v>-</v>
      </c>
      <c r="T30" s="29" t="str">
        <f>IF(OR(I30&lt;7,I30="-"),"-",VLOOKUP(I30,Рабочий!$Q$2:$R$23,2))</f>
        <v>-</v>
      </c>
      <c r="U30" s="29" t="str">
        <f>IF(OR(J30&lt;3,J30="-"),"-",VLOOKUP(J30,Рабочий!$O$2:$P$11,2))</f>
        <v>-</v>
      </c>
      <c r="V30" s="29" t="str">
        <f>IF(OR(K30&lt;10,K30="-"),"-",VLOOKUP(K30,Рабочий!$S$2:$T$32,2))</f>
        <v>-</v>
      </c>
      <c r="W30" s="29" t="str">
        <f>IF(OR(L30&lt;19,L30="-"),"-",VLOOKUP(L30,Рабочий!$G$2:$H$59,2))</f>
        <v>-</v>
      </c>
      <c r="X30" s="29" t="str">
        <f>IF(OR(M30&lt;39,M30="-"),"-",VLOOKUP(M30,Рабочий!$A$2:$B$119,2))</f>
        <v>-</v>
      </c>
    </row>
    <row r="31" spans="1:24" x14ac:dyDescent="0.3">
      <c r="A31" s="14">
        <v>28</v>
      </c>
      <c r="B31" s="15">
        <f>Данные!B30</f>
        <v>0</v>
      </c>
      <c r="C31" s="15">
        <f>Данные!C30</f>
        <v>0</v>
      </c>
      <c r="D31" s="26" t="str">
        <f>IF($B31=0,"-",SUM(Данные!E30,Данные!H30,Данные!I30,Данные!O30,Данные!R30,Данные!T30,Данные!V30,Данные!Z30,Данные!AB30,Данные!AI30,Данные!AJ30,Данные!AK30,Данные!AM30))</f>
        <v>-</v>
      </c>
      <c r="E31" s="26" t="str">
        <f>IF($B31=0,"-",SUM(Данные!J30,Данные!S30,Данные!AD30,Данные!AH30,Данные!AO30))</f>
        <v>-</v>
      </c>
      <c r="F31" s="26" t="str">
        <f>IF($B31=0,"-",SUM(Данные!Y30,Данные!AE30,Данные!AG30,Данные!AL30,Данные!AP30))</f>
        <v>-</v>
      </c>
      <c r="G31" s="27" t="str">
        <f t="shared" si="0"/>
        <v>-</v>
      </c>
      <c r="H31" s="26" t="str">
        <f>IF($B31=0,"-",SUM(Данные!F30,Данные!K30,Данные!M30,Данные!X30,Данные!AC30,Данные!AF30))</f>
        <v>-</v>
      </c>
      <c r="I31" s="26" t="str">
        <f>IF($B31=0,"-",SUM(Данные!G30,Данные!L30,Данные!P30,Данные!Q30,Данные!U30,Данные!W30,Данные!AA30))</f>
        <v>-</v>
      </c>
      <c r="J31" s="26" t="str">
        <f>IF($B31=0,"-",SUM(Данные!D30,Данные!N30,Данные!AN30))</f>
        <v>-</v>
      </c>
      <c r="K31" s="27" t="str">
        <f t="shared" si="1"/>
        <v>-</v>
      </c>
      <c r="L31" s="26" t="str">
        <f>IF($B31=0,"-",SUM(Данные!E30,Данные!F30,Данные!H30,Данные!I30,Данные!K30,Данные!M30,Данные!O30,Данные!R30,Данные!T30,Данные!V30,Данные!X30,Данные!Z30,Данные!AB30,Данные!AC30,Данные!AF30,Данные!AI30,Данные!AJ30,Данные!AK30,Данные!AM30))</f>
        <v>-</v>
      </c>
      <c r="M31" s="26" t="str">
        <f>IF($B31=0,"-",SUM(Данные!D30:AP30))</f>
        <v>-</v>
      </c>
      <c r="N31" s="28"/>
      <c r="O31" s="29" t="str">
        <f>IF(OR(D31&lt;13,D31="-"),"-",VLOOKUP(D31,Рабочий!$C$2:$D$41,2))</f>
        <v>-</v>
      </c>
      <c r="P31" s="29" t="str">
        <f>IF(OR(E31&lt;5,E31="-"),"-",VLOOKUP(E31,Рабочий!$I$2:$J$17,2))</f>
        <v>-</v>
      </c>
      <c r="Q31" s="29" t="str">
        <f>IF(OR(F31&lt;5,F31="-"),"-",VLOOKUP(F31,Рабочий!$K$2:$L$17,2))</f>
        <v>-</v>
      </c>
      <c r="R31" s="29" t="str">
        <f>IF(OR(G31&lt;10,G31="-"),"-",VLOOKUP(G31,Рабочий!$M$2:$N$32,2))</f>
        <v>-</v>
      </c>
      <c r="S31" s="29" t="str">
        <f>IF(OR(H31&lt;6,H31="-"),"-",VLOOKUP(H31,Рабочий!$E$2:$F$20,2))</f>
        <v>-</v>
      </c>
      <c r="T31" s="29" t="str">
        <f>IF(OR(I31&lt;7,I31="-"),"-",VLOOKUP(I31,Рабочий!$Q$2:$R$23,2))</f>
        <v>-</v>
      </c>
      <c r="U31" s="29" t="str">
        <f>IF(OR(J31&lt;3,J31="-"),"-",VLOOKUP(J31,Рабочий!$O$2:$P$11,2))</f>
        <v>-</v>
      </c>
      <c r="V31" s="29" t="str">
        <f>IF(OR(K31&lt;10,K31="-"),"-",VLOOKUP(K31,Рабочий!$S$2:$T$32,2))</f>
        <v>-</v>
      </c>
      <c r="W31" s="29" t="str">
        <f>IF(OR(L31&lt;19,L31="-"),"-",VLOOKUP(L31,Рабочий!$G$2:$H$59,2))</f>
        <v>-</v>
      </c>
      <c r="X31" s="29" t="str">
        <f>IF(OR(M31&lt;39,M31="-"),"-",VLOOKUP(M31,Рабочий!$A$2:$B$119,2))</f>
        <v>-</v>
      </c>
    </row>
    <row r="32" spans="1:24" x14ac:dyDescent="0.3">
      <c r="A32" s="14">
        <v>29</v>
      </c>
      <c r="B32" s="15">
        <f>Данные!B31</f>
        <v>0</v>
      </c>
      <c r="C32" s="15">
        <f>Данные!C31</f>
        <v>0</v>
      </c>
      <c r="D32" s="26" t="str">
        <f>IF($B32=0,"-",SUM(Данные!E31,Данные!H31,Данные!I31,Данные!O31,Данные!R31,Данные!T31,Данные!V31,Данные!Z31,Данные!AB31,Данные!AI31,Данные!AJ31,Данные!AK31,Данные!AM31))</f>
        <v>-</v>
      </c>
      <c r="E32" s="26" t="str">
        <f>IF($B32=0,"-",SUM(Данные!J31,Данные!S31,Данные!AD31,Данные!AH31,Данные!AO31))</f>
        <v>-</v>
      </c>
      <c r="F32" s="26" t="str">
        <f>IF($B32=0,"-",SUM(Данные!Y31,Данные!AE31,Данные!AG31,Данные!AL31,Данные!AP31))</f>
        <v>-</v>
      </c>
      <c r="G32" s="27" t="str">
        <f t="shared" si="0"/>
        <v>-</v>
      </c>
      <c r="H32" s="26" t="str">
        <f>IF($B32=0,"-",SUM(Данные!F31,Данные!K31,Данные!M31,Данные!X31,Данные!AC31,Данные!AF31))</f>
        <v>-</v>
      </c>
      <c r="I32" s="26" t="str">
        <f>IF($B32=0,"-",SUM(Данные!G31,Данные!L31,Данные!P31,Данные!Q31,Данные!U31,Данные!W31,Данные!AA31))</f>
        <v>-</v>
      </c>
      <c r="J32" s="26" t="str">
        <f>IF($B32=0,"-",SUM(Данные!D31,Данные!N31,Данные!AN31))</f>
        <v>-</v>
      </c>
      <c r="K32" s="27" t="str">
        <f t="shared" si="1"/>
        <v>-</v>
      </c>
      <c r="L32" s="26" t="str">
        <f>IF($B32=0,"-",SUM(Данные!E31,Данные!F31,Данные!H31,Данные!I31,Данные!K31,Данные!M31,Данные!O31,Данные!R31,Данные!T31,Данные!V31,Данные!X31,Данные!Z31,Данные!AB31,Данные!AC31,Данные!AF31,Данные!AI31,Данные!AJ31,Данные!AK31,Данные!AM31))</f>
        <v>-</v>
      </c>
      <c r="M32" s="26" t="str">
        <f>IF($B32=0,"-",SUM(Данные!D31:AP31))</f>
        <v>-</v>
      </c>
      <c r="N32" s="28"/>
      <c r="O32" s="29" t="str">
        <f>IF(OR(D32&lt;13,D32="-"),"-",VLOOKUP(D32,Рабочий!$C$2:$D$41,2))</f>
        <v>-</v>
      </c>
      <c r="P32" s="29" t="str">
        <f>IF(OR(E32&lt;5,E32="-"),"-",VLOOKUP(E32,Рабочий!$I$2:$J$17,2))</f>
        <v>-</v>
      </c>
      <c r="Q32" s="29" t="str">
        <f>IF(OR(F32&lt;5,F32="-"),"-",VLOOKUP(F32,Рабочий!$K$2:$L$17,2))</f>
        <v>-</v>
      </c>
      <c r="R32" s="29" t="str">
        <f>IF(OR(G32&lt;10,G32="-"),"-",VLOOKUP(G32,Рабочий!$M$2:$N$32,2))</f>
        <v>-</v>
      </c>
      <c r="S32" s="29" t="str">
        <f>IF(OR(H32&lt;6,H32="-"),"-",VLOOKUP(H32,Рабочий!$E$2:$F$20,2))</f>
        <v>-</v>
      </c>
      <c r="T32" s="29" t="str">
        <f>IF(OR(I32&lt;7,I32="-"),"-",VLOOKUP(I32,Рабочий!$Q$2:$R$23,2))</f>
        <v>-</v>
      </c>
      <c r="U32" s="29" t="str">
        <f>IF(OR(J32&lt;3,J32="-"),"-",VLOOKUP(J32,Рабочий!$O$2:$P$11,2))</f>
        <v>-</v>
      </c>
      <c r="V32" s="29" t="str">
        <f>IF(OR(K32&lt;10,K32="-"),"-",VLOOKUP(K32,Рабочий!$S$2:$T$32,2))</f>
        <v>-</v>
      </c>
      <c r="W32" s="29" t="str">
        <f>IF(OR(L32&lt;19,L32="-"),"-",VLOOKUP(L32,Рабочий!$G$2:$H$59,2))</f>
        <v>-</v>
      </c>
      <c r="X32" s="29" t="str">
        <f>IF(OR(M32&lt;39,M32="-"),"-",VLOOKUP(M32,Рабочий!$A$2:$B$119,2))</f>
        <v>-</v>
      </c>
    </row>
    <row r="33" spans="1:24" x14ac:dyDescent="0.3">
      <c r="A33" s="14">
        <v>30</v>
      </c>
      <c r="B33" s="15">
        <f>Данные!B32</f>
        <v>0</v>
      </c>
      <c r="C33" s="15">
        <f>Данные!C32</f>
        <v>0</v>
      </c>
      <c r="D33" s="26" t="str">
        <f>IF($B33=0,"-",SUM(Данные!E32,Данные!H32,Данные!I32,Данные!O32,Данные!R32,Данные!T32,Данные!V32,Данные!Z32,Данные!AB32,Данные!AI32,Данные!AJ32,Данные!AK32,Данные!AM32))</f>
        <v>-</v>
      </c>
      <c r="E33" s="26" t="str">
        <f>IF($B33=0,"-",SUM(Данные!J32,Данные!S32,Данные!AD32,Данные!AH32,Данные!AO32))</f>
        <v>-</v>
      </c>
      <c r="F33" s="26" t="str">
        <f>IF($B33=0,"-",SUM(Данные!Y32,Данные!AE32,Данные!AG32,Данные!AL32,Данные!AP32))</f>
        <v>-</v>
      </c>
      <c r="G33" s="27" t="str">
        <f t="shared" si="0"/>
        <v>-</v>
      </c>
      <c r="H33" s="26" t="str">
        <f>IF($B33=0,"-",SUM(Данные!F32,Данные!K32,Данные!M32,Данные!X32,Данные!AC32,Данные!AF32))</f>
        <v>-</v>
      </c>
      <c r="I33" s="26" t="str">
        <f>IF($B33=0,"-",SUM(Данные!G32,Данные!L32,Данные!P32,Данные!Q32,Данные!U32,Данные!W32,Данные!AA32))</f>
        <v>-</v>
      </c>
      <c r="J33" s="26" t="str">
        <f>IF($B33=0,"-",SUM(Данные!D32,Данные!N32,Данные!AN32))</f>
        <v>-</v>
      </c>
      <c r="K33" s="27" t="str">
        <f t="shared" si="1"/>
        <v>-</v>
      </c>
      <c r="L33" s="26" t="str">
        <f>IF($B33=0,"-",SUM(Данные!E32,Данные!F32,Данные!H32,Данные!I32,Данные!K32,Данные!M32,Данные!O32,Данные!R32,Данные!T32,Данные!V32,Данные!X32,Данные!Z32,Данные!AB32,Данные!AC32,Данные!AF32,Данные!AI32,Данные!AJ32,Данные!AK32,Данные!AM32))</f>
        <v>-</v>
      </c>
      <c r="M33" s="26" t="str">
        <f>IF($B33=0,"-",SUM(Данные!D32:AP32))</f>
        <v>-</v>
      </c>
      <c r="N33" s="28"/>
      <c r="O33" s="29" t="str">
        <f>IF(OR(D33&lt;13,D33="-"),"-",VLOOKUP(D33,Рабочий!$C$2:$D$41,2))</f>
        <v>-</v>
      </c>
      <c r="P33" s="29" t="str">
        <f>IF(OR(E33&lt;5,E33="-"),"-",VLOOKUP(E33,Рабочий!$I$2:$J$17,2))</f>
        <v>-</v>
      </c>
      <c r="Q33" s="29" t="str">
        <f>IF(OR(F33&lt;5,F33="-"),"-",VLOOKUP(F33,Рабочий!$K$2:$L$17,2))</f>
        <v>-</v>
      </c>
      <c r="R33" s="29" t="str">
        <f>IF(OR(G33&lt;10,G33="-"),"-",VLOOKUP(G33,Рабочий!$M$2:$N$32,2))</f>
        <v>-</v>
      </c>
      <c r="S33" s="29" t="str">
        <f>IF(OR(H33&lt;6,H33="-"),"-",VLOOKUP(H33,Рабочий!$E$2:$F$20,2))</f>
        <v>-</v>
      </c>
      <c r="T33" s="29" t="str">
        <f>IF(OR(I33&lt;7,I33="-"),"-",VLOOKUP(I33,Рабочий!$Q$2:$R$23,2))</f>
        <v>-</v>
      </c>
      <c r="U33" s="29" t="str">
        <f>IF(OR(J33&lt;3,J33="-"),"-",VLOOKUP(J33,Рабочий!$O$2:$P$11,2))</f>
        <v>-</v>
      </c>
      <c r="V33" s="29" t="str">
        <f>IF(OR(K33&lt;10,K33="-"),"-",VLOOKUP(K33,Рабочий!$S$2:$T$32,2))</f>
        <v>-</v>
      </c>
      <c r="W33" s="29" t="str">
        <f>IF(OR(L33&lt;19,L33="-"),"-",VLOOKUP(L33,Рабочий!$G$2:$H$59,2))</f>
        <v>-</v>
      </c>
      <c r="X33" s="29" t="str">
        <f>IF(OR(M33&lt;39,M33="-"),"-",VLOOKUP(M33,Рабочий!$A$2:$B$119,2))</f>
        <v>-</v>
      </c>
    </row>
    <row r="34" spans="1:24" x14ac:dyDescent="0.3">
      <c r="A34" s="14">
        <v>31</v>
      </c>
      <c r="B34" s="15">
        <f>Данные!B33</f>
        <v>0</v>
      </c>
      <c r="C34" s="15">
        <f>Данные!C33</f>
        <v>0</v>
      </c>
      <c r="D34" s="26" t="str">
        <f>IF($B34=0,"-",SUM(Данные!E33,Данные!H33,Данные!I33,Данные!O33,Данные!R33,Данные!T33,Данные!V33,Данные!Z33,Данные!AB33,Данные!AI33,Данные!AJ33,Данные!AK33,Данные!AM33))</f>
        <v>-</v>
      </c>
      <c r="E34" s="26" t="str">
        <f>IF($B34=0,"-",SUM(Данные!J33,Данные!S33,Данные!AD33,Данные!AH33,Данные!AO33))</f>
        <v>-</v>
      </c>
      <c r="F34" s="26" t="str">
        <f>IF($B34=0,"-",SUM(Данные!Y33,Данные!AE33,Данные!AG33,Данные!AL33,Данные!AP33))</f>
        <v>-</v>
      </c>
      <c r="G34" s="27" t="str">
        <f t="shared" si="0"/>
        <v>-</v>
      </c>
      <c r="H34" s="26" t="str">
        <f>IF($B34=0,"-",SUM(Данные!F33,Данные!K33,Данные!M33,Данные!X33,Данные!AC33,Данные!AF33))</f>
        <v>-</v>
      </c>
      <c r="I34" s="26" t="str">
        <f>IF($B34=0,"-",SUM(Данные!G33,Данные!L33,Данные!P33,Данные!Q33,Данные!U33,Данные!W33,Данные!AA33))</f>
        <v>-</v>
      </c>
      <c r="J34" s="26" t="str">
        <f>IF($B34=0,"-",SUM(Данные!D33,Данные!N33,Данные!AN33))</f>
        <v>-</v>
      </c>
      <c r="K34" s="27" t="str">
        <f t="shared" si="1"/>
        <v>-</v>
      </c>
      <c r="L34" s="26" t="str">
        <f>IF($B34=0,"-",SUM(Данные!E33,Данные!F33,Данные!H33,Данные!I33,Данные!K33,Данные!M33,Данные!O33,Данные!R33,Данные!T33,Данные!V33,Данные!X33,Данные!Z33,Данные!AB33,Данные!AC33,Данные!AF33,Данные!AI33,Данные!AJ33,Данные!AK33,Данные!AM33))</f>
        <v>-</v>
      </c>
      <c r="M34" s="26" t="str">
        <f>IF($B34=0,"-",SUM(Данные!D33:AP33))</f>
        <v>-</v>
      </c>
      <c r="N34" s="28"/>
      <c r="O34" s="29" t="str">
        <f>IF(OR(D34&lt;13,D34="-"),"-",VLOOKUP(D34,Рабочий!$C$2:$D$41,2))</f>
        <v>-</v>
      </c>
      <c r="P34" s="29" t="str">
        <f>IF(OR(E34&lt;5,E34="-"),"-",VLOOKUP(E34,Рабочий!$I$2:$J$17,2))</f>
        <v>-</v>
      </c>
      <c r="Q34" s="29" t="str">
        <f>IF(OR(F34&lt;5,F34="-"),"-",VLOOKUP(F34,Рабочий!$K$2:$L$17,2))</f>
        <v>-</v>
      </c>
      <c r="R34" s="29" t="str">
        <f>IF(OR(G34&lt;10,G34="-"),"-",VLOOKUP(G34,Рабочий!$M$2:$N$32,2))</f>
        <v>-</v>
      </c>
      <c r="S34" s="29" t="str">
        <f>IF(OR(H34&lt;6,H34="-"),"-",VLOOKUP(H34,Рабочий!$E$2:$F$20,2))</f>
        <v>-</v>
      </c>
      <c r="T34" s="29" t="str">
        <f>IF(OR(I34&lt;7,I34="-"),"-",VLOOKUP(I34,Рабочий!$Q$2:$R$23,2))</f>
        <v>-</v>
      </c>
      <c r="U34" s="29" t="str">
        <f>IF(OR(J34&lt;3,J34="-"),"-",VLOOKUP(J34,Рабочий!$O$2:$P$11,2))</f>
        <v>-</v>
      </c>
      <c r="V34" s="29" t="str">
        <f>IF(OR(K34&lt;10,K34="-"),"-",VLOOKUP(K34,Рабочий!$S$2:$T$32,2))</f>
        <v>-</v>
      </c>
      <c r="W34" s="29" t="str">
        <f>IF(OR(L34&lt;19,L34="-"),"-",VLOOKUP(L34,Рабочий!$G$2:$H$59,2))</f>
        <v>-</v>
      </c>
      <c r="X34" s="29" t="str">
        <f>IF(OR(M34&lt;39,M34="-"),"-",VLOOKUP(M34,Рабочий!$A$2:$B$119,2))</f>
        <v>-</v>
      </c>
    </row>
    <row r="35" spans="1:24" x14ac:dyDescent="0.3">
      <c r="A35" s="14">
        <v>32</v>
      </c>
      <c r="B35" s="15">
        <f>Данные!B34</f>
        <v>0</v>
      </c>
      <c r="C35" s="15">
        <f>Данные!C34</f>
        <v>0</v>
      </c>
      <c r="D35" s="26" t="str">
        <f>IF($B35=0,"-",SUM(Данные!E34,Данные!H34,Данные!I34,Данные!O34,Данные!R34,Данные!T34,Данные!V34,Данные!Z34,Данные!AB34,Данные!AI34,Данные!AJ34,Данные!AK34,Данные!AM34))</f>
        <v>-</v>
      </c>
      <c r="E35" s="26" t="str">
        <f>IF($B35=0,"-",SUM(Данные!J34,Данные!S34,Данные!AD34,Данные!AH34,Данные!AO34))</f>
        <v>-</v>
      </c>
      <c r="F35" s="26" t="str">
        <f>IF($B35=0,"-",SUM(Данные!Y34,Данные!AE34,Данные!AG34,Данные!AL34,Данные!AP34))</f>
        <v>-</v>
      </c>
      <c r="G35" s="27" t="str">
        <f t="shared" si="0"/>
        <v>-</v>
      </c>
      <c r="H35" s="26" t="str">
        <f>IF($B35=0,"-",SUM(Данные!F34,Данные!K34,Данные!M34,Данные!X34,Данные!AC34,Данные!AF34))</f>
        <v>-</v>
      </c>
      <c r="I35" s="26" t="str">
        <f>IF($B35=0,"-",SUM(Данные!G34,Данные!L34,Данные!P34,Данные!Q34,Данные!U34,Данные!W34,Данные!AA34))</f>
        <v>-</v>
      </c>
      <c r="J35" s="26" t="str">
        <f>IF($B35=0,"-",SUM(Данные!D34,Данные!N34,Данные!AN34))</f>
        <v>-</v>
      </c>
      <c r="K35" s="27" t="str">
        <f t="shared" si="1"/>
        <v>-</v>
      </c>
      <c r="L35" s="26" t="str">
        <f>IF($B35=0,"-",SUM(Данные!E34,Данные!F34,Данные!H34,Данные!I34,Данные!K34,Данные!M34,Данные!O34,Данные!R34,Данные!T34,Данные!V34,Данные!X34,Данные!Z34,Данные!AB34,Данные!AC34,Данные!AF34,Данные!AI34,Данные!AJ34,Данные!AK34,Данные!AM34))</f>
        <v>-</v>
      </c>
      <c r="M35" s="26" t="str">
        <f>IF($B35=0,"-",SUM(Данные!D34:AP34))</f>
        <v>-</v>
      </c>
      <c r="N35" s="28"/>
      <c r="O35" s="29" t="str">
        <f>IF(OR(D35&lt;13,D35="-"),"-",VLOOKUP(D35,Рабочий!$C$2:$D$41,2))</f>
        <v>-</v>
      </c>
      <c r="P35" s="29" t="str">
        <f>IF(OR(E35&lt;5,E35="-"),"-",VLOOKUP(E35,Рабочий!$I$2:$J$17,2))</f>
        <v>-</v>
      </c>
      <c r="Q35" s="29" t="str">
        <f>IF(OR(F35&lt;5,F35="-"),"-",VLOOKUP(F35,Рабочий!$K$2:$L$17,2))</f>
        <v>-</v>
      </c>
      <c r="R35" s="29" t="str">
        <f>IF(OR(G35&lt;10,G35="-"),"-",VLOOKUP(G35,Рабочий!$M$2:$N$32,2))</f>
        <v>-</v>
      </c>
      <c r="S35" s="29" t="str">
        <f>IF(OR(H35&lt;6,H35="-"),"-",VLOOKUP(H35,Рабочий!$E$2:$F$20,2))</f>
        <v>-</v>
      </c>
      <c r="T35" s="29" t="str">
        <f>IF(OR(I35&lt;7,I35="-"),"-",VLOOKUP(I35,Рабочий!$Q$2:$R$23,2))</f>
        <v>-</v>
      </c>
      <c r="U35" s="29" t="str">
        <f>IF(OR(J35&lt;3,J35="-"),"-",VLOOKUP(J35,Рабочий!$O$2:$P$11,2))</f>
        <v>-</v>
      </c>
      <c r="V35" s="29" t="str">
        <f>IF(OR(K35&lt;10,K35="-"),"-",VLOOKUP(K35,Рабочий!$S$2:$T$32,2))</f>
        <v>-</v>
      </c>
      <c r="W35" s="29" t="str">
        <f>IF(OR(L35&lt;19,L35="-"),"-",VLOOKUP(L35,Рабочий!$G$2:$H$59,2))</f>
        <v>-</v>
      </c>
      <c r="X35" s="29" t="str">
        <f>IF(OR(M35&lt;39,M35="-"),"-",VLOOKUP(M35,Рабочий!$A$2:$B$119,2))</f>
        <v>-</v>
      </c>
    </row>
    <row r="36" spans="1:24" x14ac:dyDescent="0.3">
      <c r="A36" s="14">
        <v>33</v>
      </c>
      <c r="B36" s="15">
        <f>Данные!B35</f>
        <v>0</v>
      </c>
      <c r="C36" s="15">
        <f>Данные!C35</f>
        <v>0</v>
      </c>
      <c r="D36" s="26" t="str">
        <f>IF($B36=0,"-",SUM(Данные!E35,Данные!H35,Данные!I35,Данные!O35,Данные!R35,Данные!T35,Данные!V35,Данные!Z35,Данные!AB35,Данные!AI35,Данные!AJ35,Данные!AK35,Данные!AM35))</f>
        <v>-</v>
      </c>
      <c r="E36" s="26" t="str">
        <f>IF($B36=0,"-",SUM(Данные!J35,Данные!S35,Данные!AD35,Данные!AH35,Данные!AO35))</f>
        <v>-</v>
      </c>
      <c r="F36" s="26" t="str">
        <f>IF($B36=0,"-",SUM(Данные!Y35,Данные!AE35,Данные!AG35,Данные!AL35,Данные!AP35))</f>
        <v>-</v>
      </c>
      <c r="G36" s="27" t="str">
        <f t="shared" si="0"/>
        <v>-</v>
      </c>
      <c r="H36" s="26" t="str">
        <f>IF($B36=0,"-",SUM(Данные!F35,Данные!K35,Данные!M35,Данные!X35,Данные!AC35,Данные!AF35))</f>
        <v>-</v>
      </c>
      <c r="I36" s="26" t="str">
        <f>IF($B36=0,"-",SUM(Данные!G35,Данные!L35,Данные!P35,Данные!Q35,Данные!U35,Данные!W35,Данные!AA35))</f>
        <v>-</v>
      </c>
      <c r="J36" s="26" t="str">
        <f>IF($B36=0,"-",SUM(Данные!D35,Данные!N35,Данные!AN35))</f>
        <v>-</v>
      </c>
      <c r="K36" s="27" t="str">
        <f t="shared" si="1"/>
        <v>-</v>
      </c>
      <c r="L36" s="26" t="str">
        <f>IF($B36=0,"-",SUM(Данные!E35,Данные!F35,Данные!H35,Данные!I35,Данные!K35,Данные!M35,Данные!O35,Данные!R35,Данные!T35,Данные!V35,Данные!X35,Данные!Z35,Данные!AB35,Данные!AC35,Данные!AF35,Данные!AI35,Данные!AJ35,Данные!AK35,Данные!AM35))</f>
        <v>-</v>
      </c>
      <c r="M36" s="26" t="str">
        <f>IF($B36=0,"-",SUM(Данные!D35:AP35))</f>
        <v>-</v>
      </c>
      <c r="N36" s="28"/>
      <c r="O36" s="29" t="str">
        <f>IF(OR(D36&lt;13,D36="-"),"-",VLOOKUP(D36,Рабочий!$C$2:$D$41,2))</f>
        <v>-</v>
      </c>
      <c r="P36" s="29" t="str">
        <f>IF(OR(E36&lt;5,E36="-"),"-",VLOOKUP(E36,Рабочий!$I$2:$J$17,2))</f>
        <v>-</v>
      </c>
      <c r="Q36" s="29" t="str">
        <f>IF(OR(F36&lt;5,F36="-"),"-",VLOOKUP(F36,Рабочий!$K$2:$L$17,2))</f>
        <v>-</v>
      </c>
      <c r="R36" s="29" t="str">
        <f>IF(OR(G36&lt;10,G36="-"),"-",VLOOKUP(G36,Рабочий!$M$2:$N$32,2))</f>
        <v>-</v>
      </c>
      <c r="S36" s="29" t="str">
        <f>IF(OR(H36&lt;6,H36="-"),"-",VLOOKUP(H36,Рабочий!$E$2:$F$20,2))</f>
        <v>-</v>
      </c>
      <c r="T36" s="29" t="str">
        <f>IF(OR(I36&lt;7,I36="-"),"-",VLOOKUP(I36,Рабочий!$Q$2:$R$23,2))</f>
        <v>-</v>
      </c>
      <c r="U36" s="29" t="str">
        <f>IF(OR(J36&lt;3,J36="-"),"-",VLOOKUP(J36,Рабочий!$O$2:$P$11,2))</f>
        <v>-</v>
      </c>
      <c r="V36" s="29" t="str">
        <f>IF(OR(K36&lt;10,K36="-"),"-",VLOOKUP(K36,Рабочий!$S$2:$T$32,2))</f>
        <v>-</v>
      </c>
      <c r="W36" s="29" t="str">
        <f>IF(OR(L36&lt;19,L36="-"),"-",VLOOKUP(L36,Рабочий!$G$2:$H$59,2))</f>
        <v>-</v>
      </c>
      <c r="X36" s="29" t="str">
        <f>IF(OR(M36&lt;39,M36="-"),"-",VLOOKUP(M36,Рабочий!$A$2:$B$119,2))</f>
        <v>-</v>
      </c>
    </row>
    <row r="37" spans="1:24" x14ac:dyDescent="0.3">
      <c r="A37" s="14">
        <v>34</v>
      </c>
      <c r="B37" s="15">
        <f>Данные!B36</f>
        <v>0</v>
      </c>
      <c r="C37" s="15">
        <f>Данные!C36</f>
        <v>0</v>
      </c>
      <c r="D37" s="26" t="str">
        <f>IF($B37=0,"-",SUM(Данные!E36,Данные!H36,Данные!I36,Данные!O36,Данные!R36,Данные!T36,Данные!V36,Данные!Z36,Данные!AB36,Данные!AI36,Данные!AJ36,Данные!AK36,Данные!AM36))</f>
        <v>-</v>
      </c>
      <c r="E37" s="26" t="str">
        <f>IF($B37=0,"-",SUM(Данные!J36,Данные!S36,Данные!AD36,Данные!AH36,Данные!AO36))</f>
        <v>-</v>
      </c>
      <c r="F37" s="26" t="str">
        <f>IF($B37=0,"-",SUM(Данные!Y36,Данные!AE36,Данные!AG36,Данные!AL36,Данные!AP36))</f>
        <v>-</v>
      </c>
      <c r="G37" s="27" t="str">
        <f t="shared" si="0"/>
        <v>-</v>
      </c>
      <c r="H37" s="26" t="str">
        <f>IF($B37=0,"-",SUM(Данные!F36,Данные!K36,Данные!M36,Данные!X36,Данные!AC36,Данные!AF36))</f>
        <v>-</v>
      </c>
      <c r="I37" s="26" t="str">
        <f>IF($B37=0,"-",SUM(Данные!G36,Данные!L36,Данные!P36,Данные!Q36,Данные!U36,Данные!W36,Данные!AA36))</f>
        <v>-</v>
      </c>
      <c r="J37" s="26" t="str">
        <f>IF($B37=0,"-",SUM(Данные!D36,Данные!N36,Данные!AN36))</f>
        <v>-</v>
      </c>
      <c r="K37" s="27" t="str">
        <f t="shared" si="1"/>
        <v>-</v>
      </c>
      <c r="L37" s="26" t="str">
        <f>IF($B37=0,"-",SUM(Данные!E36,Данные!F36,Данные!H36,Данные!I36,Данные!K36,Данные!M36,Данные!O36,Данные!R36,Данные!T36,Данные!V36,Данные!X36,Данные!Z36,Данные!AB36,Данные!AC36,Данные!AF36,Данные!AI36,Данные!AJ36,Данные!AK36,Данные!AM36))</f>
        <v>-</v>
      </c>
      <c r="M37" s="26" t="str">
        <f>IF($B37=0,"-",SUM(Данные!D36:AP36))</f>
        <v>-</v>
      </c>
      <c r="N37" s="28"/>
      <c r="O37" s="29" t="str">
        <f>IF(OR(D37&lt;13,D37="-"),"-",VLOOKUP(D37,Рабочий!$C$2:$D$41,2))</f>
        <v>-</v>
      </c>
      <c r="P37" s="29" t="str">
        <f>IF(OR(E37&lt;5,E37="-"),"-",VLOOKUP(E37,Рабочий!$I$2:$J$17,2))</f>
        <v>-</v>
      </c>
      <c r="Q37" s="29" t="str">
        <f>IF(OR(F37&lt;5,F37="-"),"-",VLOOKUP(F37,Рабочий!$K$2:$L$17,2))</f>
        <v>-</v>
      </c>
      <c r="R37" s="29" t="str">
        <f>IF(OR(G37&lt;10,G37="-"),"-",VLOOKUP(G37,Рабочий!$M$2:$N$32,2))</f>
        <v>-</v>
      </c>
      <c r="S37" s="29" t="str">
        <f>IF(OR(H37&lt;6,H37="-"),"-",VLOOKUP(H37,Рабочий!$E$2:$F$20,2))</f>
        <v>-</v>
      </c>
      <c r="T37" s="29" t="str">
        <f>IF(OR(I37&lt;7,I37="-"),"-",VLOOKUP(I37,Рабочий!$Q$2:$R$23,2))</f>
        <v>-</v>
      </c>
      <c r="U37" s="29" t="str">
        <f>IF(OR(J37&lt;3,J37="-"),"-",VLOOKUP(J37,Рабочий!$O$2:$P$11,2))</f>
        <v>-</v>
      </c>
      <c r="V37" s="29" t="str">
        <f>IF(OR(K37&lt;10,K37="-"),"-",VLOOKUP(K37,Рабочий!$S$2:$T$32,2))</f>
        <v>-</v>
      </c>
      <c r="W37" s="29" t="str">
        <f>IF(OR(L37&lt;19,L37="-"),"-",VLOOKUP(L37,Рабочий!$G$2:$H$59,2))</f>
        <v>-</v>
      </c>
      <c r="X37" s="29" t="str">
        <f>IF(OR(M37&lt;39,M37="-"),"-",VLOOKUP(M37,Рабочий!$A$2:$B$119,2))</f>
        <v>-</v>
      </c>
    </row>
    <row r="38" spans="1:24" x14ac:dyDescent="0.3">
      <c r="A38" s="14">
        <v>35</v>
      </c>
      <c r="B38" s="15">
        <f>Данные!B37</f>
        <v>0</v>
      </c>
      <c r="C38" s="15">
        <f>Данные!C37</f>
        <v>0</v>
      </c>
      <c r="D38" s="26" t="str">
        <f>IF($B38=0,"-",SUM(Данные!E37,Данные!H37,Данные!I37,Данные!O37,Данные!R37,Данные!T37,Данные!V37,Данные!Z37,Данные!AB37,Данные!AI37,Данные!AJ37,Данные!AK37,Данные!AM37))</f>
        <v>-</v>
      </c>
      <c r="E38" s="26" t="str">
        <f>IF($B38=0,"-",SUM(Данные!J37,Данные!S37,Данные!AD37,Данные!AH37,Данные!AO37))</f>
        <v>-</v>
      </c>
      <c r="F38" s="26" t="str">
        <f>IF($B38=0,"-",SUM(Данные!Y37,Данные!AE37,Данные!AG37,Данные!AL37,Данные!AP37))</f>
        <v>-</v>
      </c>
      <c r="G38" s="27" t="str">
        <f t="shared" si="0"/>
        <v>-</v>
      </c>
      <c r="H38" s="26" t="str">
        <f>IF($B38=0,"-",SUM(Данные!F37,Данные!K37,Данные!M37,Данные!X37,Данные!AC37,Данные!AF37))</f>
        <v>-</v>
      </c>
      <c r="I38" s="26" t="str">
        <f>IF($B38=0,"-",SUM(Данные!G37,Данные!L37,Данные!P37,Данные!Q37,Данные!U37,Данные!W37,Данные!AA37))</f>
        <v>-</v>
      </c>
      <c r="J38" s="26" t="str">
        <f>IF($B38=0,"-",SUM(Данные!D37,Данные!N37,Данные!AN37))</f>
        <v>-</v>
      </c>
      <c r="K38" s="27" t="str">
        <f t="shared" si="1"/>
        <v>-</v>
      </c>
      <c r="L38" s="26" t="str">
        <f>IF($B38=0,"-",SUM(Данные!E37,Данные!F37,Данные!H37,Данные!I37,Данные!K37,Данные!M37,Данные!O37,Данные!R37,Данные!T37,Данные!V37,Данные!X37,Данные!Z37,Данные!AB37,Данные!AC37,Данные!AF37,Данные!AI37,Данные!AJ37,Данные!AK37,Данные!AM37))</f>
        <v>-</v>
      </c>
      <c r="M38" s="26" t="str">
        <f>IF($B38=0,"-",SUM(Данные!D37:AP37))</f>
        <v>-</v>
      </c>
      <c r="N38" s="28"/>
      <c r="O38" s="29" t="str">
        <f>IF(OR(D38&lt;13,D38="-"),"-",VLOOKUP(D38,Рабочий!$C$2:$D$41,2))</f>
        <v>-</v>
      </c>
      <c r="P38" s="29" t="str">
        <f>IF(OR(E38&lt;5,E38="-"),"-",VLOOKUP(E38,Рабочий!$I$2:$J$17,2))</f>
        <v>-</v>
      </c>
      <c r="Q38" s="29" t="str">
        <f>IF(OR(F38&lt;5,F38="-"),"-",VLOOKUP(F38,Рабочий!$K$2:$L$17,2))</f>
        <v>-</v>
      </c>
      <c r="R38" s="29" t="str">
        <f>IF(OR(G38&lt;10,G38="-"),"-",VLOOKUP(G38,Рабочий!$M$2:$N$32,2))</f>
        <v>-</v>
      </c>
      <c r="S38" s="29" t="str">
        <f>IF(OR(H38&lt;6,H38="-"),"-",VLOOKUP(H38,Рабочий!$E$2:$F$20,2))</f>
        <v>-</v>
      </c>
      <c r="T38" s="29" t="str">
        <f>IF(OR(I38&lt;7,I38="-"),"-",VLOOKUP(I38,Рабочий!$Q$2:$R$23,2))</f>
        <v>-</v>
      </c>
      <c r="U38" s="29" t="str">
        <f>IF(OR(J38&lt;3,J38="-"),"-",VLOOKUP(J38,Рабочий!$O$2:$P$11,2))</f>
        <v>-</v>
      </c>
      <c r="V38" s="29" t="str">
        <f>IF(OR(K38&lt;10,K38="-"),"-",VLOOKUP(K38,Рабочий!$S$2:$T$32,2))</f>
        <v>-</v>
      </c>
      <c r="W38" s="29" t="str">
        <f>IF(OR(L38&lt;19,L38="-"),"-",VLOOKUP(L38,Рабочий!$G$2:$H$59,2))</f>
        <v>-</v>
      </c>
      <c r="X38" s="29" t="str">
        <f>IF(OR(M38&lt;39,M38="-"),"-",VLOOKUP(M38,Рабочий!$A$2:$B$119,2))</f>
        <v>-</v>
      </c>
    </row>
    <row r="39" spans="1:24" ht="14.4" customHeight="1" x14ac:dyDescent="0.3">
      <c r="A39" s="35" t="s">
        <v>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4.4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</sheetData>
  <sheetProtection algorithmName="SHA-512" hashValue="1tEwfMwUyV5MT5J1Fpq3qglQTNPG9Ai7onwbd1zTS7cXcU3wZLuTalvFckv9HfaTQtz3POQUi88GyyDjxZVXtA==" saltValue="Tfum3RXVqtvjAsRtY2gGDg==" spinCount="100000" sheet="1" objects="1" scenarios="1"/>
  <mergeCells count="16">
    <mergeCell ref="A39:X40"/>
    <mergeCell ref="O1:X1"/>
    <mergeCell ref="O2:O3"/>
    <mergeCell ref="P2:R2"/>
    <mergeCell ref="S2:S3"/>
    <mergeCell ref="T2:V2"/>
    <mergeCell ref="W2:W3"/>
    <mergeCell ref="X2:X3"/>
    <mergeCell ref="A1:C2"/>
    <mergeCell ref="D2:D3"/>
    <mergeCell ref="H2:H3"/>
    <mergeCell ref="E2:G2"/>
    <mergeCell ref="I2:K2"/>
    <mergeCell ref="L2:L3"/>
    <mergeCell ref="D1:M1"/>
    <mergeCell ref="M2:M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5"/>
  <sheetViews>
    <sheetView workbookViewId="0">
      <selection activeCell="A17" sqref="A17"/>
    </sheetView>
  </sheetViews>
  <sheetFormatPr defaultRowHeight="14.4" x14ac:dyDescent="0.3"/>
  <cols>
    <col min="1" max="1" width="73.33203125" customWidth="1"/>
  </cols>
  <sheetData>
    <row r="1" spans="1:1" ht="18" x14ac:dyDescent="0.35">
      <c r="A1" s="7" t="s">
        <v>3</v>
      </c>
    </row>
    <row r="2" spans="1:1" s="6" customFormat="1" ht="30.75" customHeight="1" x14ac:dyDescent="0.3">
      <c r="A2" s="8" t="s">
        <v>5</v>
      </c>
    </row>
    <row r="3" spans="1:1" ht="36" x14ac:dyDescent="0.35">
      <c r="A3" s="9" t="s">
        <v>4</v>
      </c>
    </row>
    <row r="4" spans="1:1" ht="62.4" x14ac:dyDescent="0.3">
      <c r="A4" s="10" t="s">
        <v>7</v>
      </c>
    </row>
    <row r="5" spans="1:1" x14ac:dyDescent="0.3">
      <c r="A5" s="13" t="s">
        <v>9</v>
      </c>
    </row>
  </sheetData>
  <hyperlinks>
    <hyperlink ref="A2" r:id="rId1" display="В помошь педагогу психологу" xr:uid="{00000000-0004-0000-0200-000000000000}"/>
    <hyperlink ref="A5" r:id="rId2" xr:uid="{37F088B1-539B-4275-BE31-9B87F64A7423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521B-F1A6-4A6B-B6D3-275F43091BFC}">
  <dimension ref="A1:T119"/>
  <sheetViews>
    <sheetView workbookViewId="0">
      <selection activeCell="B2" sqref="B2:B32"/>
    </sheetView>
  </sheetViews>
  <sheetFormatPr defaultRowHeight="14.4" x14ac:dyDescent="0.3"/>
  <sheetData>
    <row r="1" spans="1:20" x14ac:dyDescent="0.3">
      <c r="B1" t="s">
        <v>25</v>
      </c>
      <c r="D1" t="s">
        <v>26</v>
      </c>
      <c r="F1" t="s">
        <v>27</v>
      </c>
      <c r="H1" t="s">
        <v>28</v>
      </c>
      <c r="J1" t="s">
        <v>29</v>
      </c>
      <c r="L1" t="s">
        <v>30</v>
      </c>
      <c r="N1" t="s">
        <v>31</v>
      </c>
      <c r="P1" t="s">
        <v>33</v>
      </c>
      <c r="R1" t="s">
        <v>32</v>
      </c>
      <c r="T1" t="s">
        <v>34</v>
      </c>
    </row>
    <row r="2" spans="1:20" x14ac:dyDescent="0.3">
      <c r="A2">
        <v>39</v>
      </c>
      <c r="B2">
        <v>1</v>
      </c>
      <c r="C2">
        <v>13</v>
      </c>
      <c r="D2">
        <v>1</v>
      </c>
      <c r="E2">
        <v>6</v>
      </c>
      <c r="F2">
        <v>1</v>
      </c>
      <c r="G2">
        <v>19</v>
      </c>
      <c r="H2">
        <v>1</v>
      </c>
      <c r="I2">
        <v>5</v>
      </c>
      <c r="J2">
        <v>1</v>
      </c>
      <c r="K2">
        <v>5</v>
      </c>
      <c r="L2">
        <v>1</v>
      </c>
      <c r="M2">
        <v>10</v>
      </c>
      <c r="N2">
        <v>1</v>
      </c>
      <c r="O2">
        <v>3</v>
      </c>
      <c r="P2">
        <v>1</v>
      </c>
      <c r="Q2">
        <v>7</v>
      </c>
      <c r="R2">
        <v>1</v>
      </c>
      <c r="S2">
        <v>10</v>
      </c>
      <c r="T2">
        <v>1</v>
      </c>
    </row>
    <row r="3" spans="1:20" x14ac:dyDescent="0.3">
      <c r="A3">
        <v>40</v>
      </c>
      <c r="B3">
        <v>1</v>
      </c>
      <c r="C3">
        <v>14</v>
      </c>
      <c r="D3">
        <v>2</v>
      </c>
      <c r="E3">
        <v>7</v>
      </c>
      <c r="F3">
        <v>2</v>
      </c>
      <c r="G3">
        <v>20</v>
      </c>
      <c r="H3">
        <v>2</v>
      </c>
      <c r="I3">
        <v>6</v>
      </c>
      <c r="J3">
        <v>1</v>
      </c>
      <c r="K3">
        <v>6</v>
      </c>
      <c r="L3">
        <v>1</v>
      </c>
      <c r="M3">
        <v>11</v>
      </c>
      <c r="N3">
        <v>1</v>
      </c>
      <c r="O3">
        <v>4</v>
      </c>
      <c r="P3">
        <v>1</v>
      </c>
      <c r="Q3">
        <v>8</v>
      </c>
      <c r="R3">
        <v>1</v>
      </c>
      <c r="S3">
        <v>11</v>
      </c>
      <c r="T3">
        <v>1</v>
      </c>
    </row>
    <row r="4" spans="1:20" x14ac:dyDescent="0.3">
      <c r="A4">
        <v>41</v>
      </c>
      <c r="B4">
        <v>1</v>
      </c>
      <c r="C4">
        <v>15</v>
      </c>
      <c r="D4">
        <v>3</v>
      </c>
      <c r="E4">
        <v>8</v>
      </c>
      <c r="F4">
        <v>3</v>
      </c>
      <c r="G4">
        <v>21</v>
      </c>
      <c r="H4">
        <v>2</v>
      </c>
      <c r="I4">
        <v>7</v>
      </c>
      <c r="J4">
        <v>2</v>
      </c>
      <c r="K4">
        <v>7</v>
      </c>
      <c r="L4">
        <v>1</v>
      </c>
      <c r="M4">
        <v>12</v>
      </c>
      <c r="N4">
        <v>1</v>
      </c>
      <c r="O4">
        <v>5</v>
      </c>
      <c r="P4">
        <v>2</v>
      </c>
      <c r="Q4">
        <v>9</v>
      </c>
      <c r="R4">
        <v>1</v>
      </c>
      <c r="S4">
        <v>12</v>
      </c>
      <c r="T4">
        <v>1</v>
      </c>
    </row>
    <row r="5" spans="1:20" x14ac:dyDescent="0.3">
      <c r="A5">
        <v>42</v>
      </c>
      <c r="B5">
        <v>1</v>
      </c>
      <c r="C5">
        <v>16</v>
      </c>
      <c r="D5">
        <v>4</v>
      </c>
      <c r="E5">
        <v>9</v>
      </c>
      <c r="F5">
        <v>4</v>
      </c>
      <c r="G5">
        <v>22</v>
      </c>
      <c r="H5">
        <v>3</v>
      </c>
      <c r="I5">
        <v>8</v>
      </c>
      <c r="J5">
        <v>3</v>
      </c>
      <c r="K5">
        <v>8</v>
      </c>
      <c r="L5">
        <v>2</v>
      </c>
      <c r="M5">
        <v>13</v>
      </c>
      <c r="N5">
        <v>1</v>
      </c>
      <c r="O5">
        <v>6</v>
      </c>
      <c r="P5">
        <v>3</v>
      </c>
      <c r="Q5">
        <v>10</v>
      </c>
      <c r="R5">
        <v>1</v>
      </c>
      <c r="S5">
        <v>13</v>
      </c>
      <c r="T5">
        <v>1</v>
      </c>
    </row>
    <row r="6" spans="1:20" x14ac:dyDescent="0.3">
      <c r="A6">
        <v>43</v>
      </c>
      <c r="B6">
        <v>1</v>
      </c>
      <c r="C6">
        <v>17</v>
      </c>
      <c r="D6">
        <v>4</v>
      </c>
      <c r="E6">
        <v>10</v>
      </c>
      <c r="F6">
        <v>4</v>
      </c>
      <c r="G6">
        <v>23</v>
      </c>
      <c r="H6">
        <v>3</v>
      </c>
      <c r="I6">
        <v>9</v>
      </c>
      <c r="J6">
        <v>3</v>
      </c>
      <c r="K6">
        <v>9</v>
      </c>
      <c r="L6">
        <v>2</v>
      </c>
      <c r="M6">
        <v>14</v>
      </c>
      <c r="N6">
        <v>1</v>
      </c>
      <c r="O6">
        <v>7</v>
      </c>
      <c r="P6">
        <v>4</v>
      </c>
      <c r="Q6">
        <v>11</v>
      </c>
      <c r="R6">
        <v>1</v>
      </c>
      <c r="S6">
        <v>14</v>
      </c>
      <c r="T6">
        <v>1</v>
      </c>
    </row>
    <row r="7" spans="1:20" x14ac:dyDescent="0.3">
      <c r="A7">
        <v>44</v>
      </c>
      <c r="B7">
        <v>1</v>
      </c>
      <c r="C7">
        <v>18</v>
      </c>
      <c r="D7">
        <v>5</v>
      </c>
      <c r="E7">
        <v>11</v>
      </c>
      <c r="F7">
        <v>5</v>
      </c>
      <c r="G7">
        <v>24</v>
      </c>
      <c r="H7">
        <v>4</v>
      </c>
      <c r="I7">
        <v>10</v>
      </c>
      <c r="J7">
        <v>4</v>
      </c>
      <c r="K7">
        <v>10</v>
      </c>
      <c r="L7">
        <v>3</v>
      </c>
      <c r="M7">
        <v>15</v>
      </c>
      <c r="N7">
        <v>1</v>
      </c>
      <c r="O7">
        <v>8</v>
      </c>
      <c r="P7">
        <v>5</v>
      </c>
      <c r="Q7">
        <v>12</v>
      </c>
      <c r="R7">
        <v>1</v>
      </c>
      <c r="S7">
        <v>15</v>
      </c>
      <c r="T7">
        <v>1</v>
      </c>
    </row>
    <row r="8" spans="1:20" x14ac:dyDescent="0.3">
      <c r="A8">
        <v>45</v>
      </c>
      <c r="B8">
        <v>1</v>
      </c>
      <c r="C8">
        <v>19</v>
      </c>
      <c r="D8">
        <v>5</v>
      </c>
      <c r="E8">
        <v>12</v>
      </c>
      <c r="F8">
        <v>5</v>
      </c>
      <c r="G8">
        <v>25</v>
      </c>
      <c r="H8">
        <v>4</v>
      </c>
      <c r="I8">
        <v>11</v>
      </c>
      <c r="J8">
        <v>5</v>
      </c>
      <c r="K8">
        <v>11</v>
      </c>
      <c r="L8">
        <v>4</v>
      </c>
      <c r="M8">
        <v>16</v>
      </c>
      <c r="N8">
        <v>1</v>
      </c>
      <c r="O8">
        <v>9</v>
      </c>
      <c r="P8">
        <v>6</v>
      </c>
      <c r="Q8">
        <v>13</v>
      </c>
      <c r="R8">
        <v>1</v>
      </c>
      <c r="S8">
        <v>16</v>
      </c>
      <c r="T8">
        <v>1</v>
      </c>
    </row>
    <row r="9" spans="1:20" x14ac:dyDescent="0.3">
      <c r="A9">
        <v>46</v>
      </c>
      <c r="B9">
        <v>1</v>
      </c>
      <c r="C9">
        <v>20</v>
      </c>
      <c r="D9">
        <v>5</v>
      </c>
      <c r="E9">
        <v>13</v>
      </c>
      <c r="F9">
        <v>6</v>
      </c>
      <c r="G9">
        <v>26</v>
      </c>
      <c r="H9">
        <v>4</v>
      </c>
      <c r="I9">
        <v>12</v>
      </c>
      <c r="J9">
        <v>6</v>
      </c>
      <c r="K9">
        <v>12</v>
      </c>
      <c r="L9">
        <v>4</v>
      </c>
      <c r="M9">
        <v>17</v>
      </c>
      <c r="N9">
        <v>2</v>
      </c>
      <c r="O9">
        <v>10</v>
      </c>
      <c r="P9">
        <v>7</v>
      </c>
      <c r="Q9">
        <v>14</v>
      </c>
      <c r="R9">
        <v>2</v>
      </c>
      <c r="S9">
        <v>17</v>
      </c>
      <c r="T9">
        <v>1</v>
      </c>
    </row>
    <row r="10" spans="1:20" x14ac:dyDescent="0.3">
      <c r="A10">
        <v>47</v>
      </c>
      <c r="B10">
        <v>1</v>
      </c>
      <c r="C10">
        <v>21</v>
      </c>
      <c r="D10">
        <v>5</v>
      </c>
      <c r="E10">
        <v>14</v>
      </c>
      <c r="F10">
        <v>6</v>
      </c>
      <c r="G10">
        <v>27</v>
      </c>
      <c r="H10">
        <v>4</v>
      </c>
      <c r="I10">
        <v>13</v>
      </c>
      <c r="J10">
        <v>6</v>
      </c>
      <c r="K10">
        <v>13</v>
      </c>
      <c r="L10">
        <v>5</v>
      </c>
      <c r="M10">
        <v>18</v>
      </c>
      <c r="N10">
        <v>2</v>
      </c>
      <c r="O10">
        <v>11</v>
      </c>
      <c r="P10">
        <v>8</v>
      </c>
      <c r="Q10">
        <v>15</v>
      </c>
      <c r="R10">
        <v>2</v>
      </c>
      <c r="S10">
        <v>18</v>
      </c>
      <c r="T10">
        <v>1</v>
      </c>
    </row>
    <row r="11" spans="1:20" x14ac:dyDescent="0.3">
      <c r="A11">
        <v>48</v>
      </c>
      <c r="B11">
        <v>1</v>
      </c>
      <c r="C11">
        <v>22</v>
      </c>
      <c r="D11">
        <v>6</v>
      </c>
      <c r="E11">
        <v>15</v>
      </c>
      <c r="F11">
        <v>7</v>
      </c>
      <c r="G11">
        <v>28</v>
      </c>
      <c r="H11">
        <v>5</v>
      </c>
      <c r="I11">
        <v>14</v>
      </c>
      <c r="J11">
        <v>7</v>
      </c>
      <c r="K11">
        <v>14</v>
      </c>
      <c r="L11">
        <v>6</v>
      </c>
      <c r="M11">
        <v>19</v>
      </c>
      <c r="N11">
        <v>2</v>
      </c>
      <c r="O11">
        <v>12</v>
      </c>
      <c r="P11">
        <v>10</v>
      </c>
      <c r="Q11">
        <v>16</v>
      </c>
      <c r="R11">
        <v>3</v>
      </c>
      <c r="S11">
        <v>19</v>
      </c>
      <c r="T11">
        <v>1</v>
      </c>
    </row>
    <row r="12" spans="1:20" x14ac:dyDescent="0.3">
      <c r="A12">
        <v>49</v>
      </c>
      <c r="B12">
        <v>1</v>
      </c>
      <c r="C12">
        <v>23</v>
      </c>
      <c r="D12">
        <v>6</v>
      </c>
      <c r="E12">
        <v>16</v>
      </c>
      <c r="F12">
        <v>7</v>
      </c>
      <c r="G12">
        <v>29</v>
      </c>
      <c r="H12">
        <v>5</v>
      </c>
      <c r="I12">
        <v>15</v>
      </c>
      <c r="J12">
        <v>7</v>
      </c>
      <c r="K12">
        <v>15</v>
      </c>
      <c r="L12">
        <v>6</v>
      </c>
      <c r="M12">
        <v>20</v>
      </c>
      <c r="N12">
        <v>3</v>
      </c>
      <c r="Q12">
        <v>17</v>
      </c>
      <c r="R12">
        <v>3</v>
      </c>
      <c r="S12">
        <v>20</v>
      </c>
      <c r="T12">
        <v>2</v>
      </c>
    </row>
    <row r="13" spans="1:20" x14ac:dyDescent="0.3">
      <c r="A13">
        <v>50</v>
      </c>
      <c r="B13">
        <v>1</v>
      </c>
      <c r="C13">
        <v>24</v>
      </c>
      <c r="D13">
        <v>6</v>
      </c>
      <c r="E13">
        <v>17</v>
      </c>
      <c r="F13">
        <v>8</v>
      </c>
      <c r="G13">
        <v>30</v>
      </c>
      <c r="H13">
        <v>5</v>
      </c>
      <c r="I13">
        <v>16</v>
      </c>
      <c r="J13">
        <v>8</v>
      </c>
      <c r="K13">
        <v>16</v>
      </c>
      <c r="L13">
        <v>7</v>
      </c>
      <c r="M13">
        <v>21</v>
      </c>
      <c r="N13">
        <v>3</v>
      </c>
      <c r="Q13">
        <v>18</v>
      </c>
      <c r="R13">
        <v>4</v>
      </c>
      <c r="S13">
        <v>21</v>
      </c>
      <c r="T13">
        <v>2</v>
      </c>
    </row>
    <row r="14" spans="1:20" x14ac:dyDescent="0.3">
      <c r="A14">
        <v>51</v>
      </c>
      <c r="B14">
        <v>1</v>
      </c>
      <c r="C14">
        <v>25</v>
      </c>
      <c r="D14">
        <v>6</v>
      </c>
      <c r="E14">
        <v>18</v>
      </c>
      <c r="F14">
        <v>9</v>
      </c>
      <c r="G14">
        <v>31</v>
      </c>
      <c r="H14">
        <v>5</v>
      </c>
      <c r="I14">
        <v>17</v>
      </c>
      <c r="J14">
        <v>8</v>
      </c>
      <c r="K14">
        <v>17</v>
      </c>
      <c r="L14">
        <v>8</v>
      </c>
      <c r="M14">
        <v>22</v>
      </c>
      <c r="N14">
        <v>4</v>
      </c>
      <c r="Q14">
        <v>19</v>
      </c>
      <c r="R14">
        <v>4</v>
      </c>
      <c r="S14">
        <v>22</v>
      </c>
      <c r="T14">
        <v>2</v>
      </c>
    </row>
    <row r="15" spans="1:20" x14ac:dyDescent="0.3">
      <c r="A15">
        <v>52</v>
      </c>
      <c r="B15">
        <v>1</v>
      </c>
      <c r="C15">
        <v>26</v>
      </c>
      <c r="D15">
        <v>7</v>
      </c>
      <c r="E15">
        <v>19</v>
      </c>
      <c r="F15">
        <v>9</v>
      </c>
      <c r="G15">
        <v>32</v>
      </c>
      <c r="H15">
        <v>5</v>
      </c>
      <c r="I15">
        <v>18</v>
      </c>
      <c r="J15">
        <v>9</v>
      </c>
      <c r="K15">
        <v>18</v>
      </c>
      <c r="L15">
        <v>8</v>
      </c>
      <c r="M15">
        <v>23</v>
      </c>
      <c r="N15">
        <v>4</v>
      </c>
      <c r="Q15">
        <v>20</v>
      </c>
      <c r="R15">
        <v>5</v>
      </c>
      <c r="S15">
        <v>23</v>
      </c>
      <c r="T15">
        <v>3</v>
      </c>
    </row>
    <row r="16" spans="1:20" x14ac:dyDescent="0.3">
      <c r="A16">
        <v>53</v>
      </c>
      <c r="B16">
        <v>1</v>
      </c>
      <c r="C16">
        <v>27</v>
      </c>
      <c r="D16">
        <v>7</v>
      </c>
      <c r="E16">
        <v>20</v>
      </c>
      <c r="F16">
        <v>10</v>
      </c>
      <c r="G16">
        <v>33</v>
      </c>
      <c r="H16">
        <v>5</v>
      </c>
      <c r="I16">
        <v>19</v>
      </c>
      <c r="J16">
        <v>9</v>
      </c>
      <c r="K16">
        <v>19</v>
      </c>
      <c r="L16">
        <v>9</v>
      </c>
      <c r="M16">
        <v>24</v>
      </c>
      <c r="N16">
        <v>4</v>
      </c>
      <c r="Q16">
        <v>21</v>
      </c>
      <c r="R16">
        <v>6</v>
      </c>
      <c r="S16">
        <v>24</v>
      </c>
      <c r="T16">
        <v>3</v>
      </c>
    </row>
    <row r="17" spans="1:20" x14ac:dyDescent="0.3">
      <c r="A17">
        <v>54</v>
      </c>
      <c r="B17">
        <v>1</v>
      </c>
      <c r="C17">
        <v>28</v>
      </c>
      <c r="D17">
        <v>7</v>
      </c>
      <c r="E17">
        <v>21</v>
      </c>
      <c r="F17">
        <v>10</v>
      </c>
      <c r="G17">
        <v>34</v>
      </c>
      <c r="H17">
        <v>6</v>
      </c>
      <c r="I17">
        <v>20</v>
      </c>
      <c r="J17">
        <v>10</v>
      </c>
      <c r="K17">
        <v>20</v>
      </c>
      <c r="L17">
        <v>10</v>
      </c>
      <c r="M17">
        <v>25</v>
      </c>
      <c r="N17">
        <v>5</v>
      </c>
      <c r="Q17">
        <v>22</v>
      </c>
      <c r="R17">
        <v>6</v>
      </c>
      <c r="S17">
        <v>25</v>
      </c>
      <c r="T17">
        <v>3</v>
      </c>
    </row>
    <row r="18" spans="1:20" x14ac:dyDescent="0.3">
      <c r="A18">
        <v>55</v>
      </c>
      <c r="B18">
        <v>1</v>
      </c>
      <c r="C18">
        <v>29</v>
      </c>
      <c r="D18">
        <v>7</v>
      </c>
      <c r="E18">
        <v>22</v>
      </c>
      <c r="F18">
        <v>10</v>
      </c>
      <c r="G18">
        <v>35</v>
      </c>
      <c r="H18">
        <v>6</v>
      </c>
      <c r="M18">
        <v>26</v>
      </c>
      <c r="N18">
        <v>5</v>
      </c>
      <c r="Q18">
        <v>23</v>
      </c>
      <c r="R18">
        <v>7</v>
      </c>
      <c r="S18">
        <v>26</v>
      </c>
      <c r="T18">
        <v>4</v>
      </c>
    </row>
    <row r="19" spans="1:20" x14ac:dyDescent="0.3">
      <c r="A19">
        <v>56</v>
      </c>
      <c r="B19">
        <v>1</v>
      </c>
      <c r="C19">
        <v>30</v>
      </c>
      <c r="D19">
        <v>7</v>
      </c>
      <c r="E19">
        <v>23</v>
      </c>
      <c r="F19">
        <v>10</v>
      </c>
      <c r="G19">
        <v>36</v>
      </c>
      <c r="H19">
        <v>6</v>
      </c>
      <c r="M19">
        <v>27</v>
      </c>
      <c r="N19">
        <v>6</v>
      </c>
      <c r="Q19">
        <v>24</v>
      </c>
      <c r="R19">
        <v>7</v>
      </c>
      <c r="S19">
        <v>27</v>
      </c>
      <c r="T19">
        <v>4</v>
      </c>
    </row>
    <row r="20" spans="1:20" x14ac:dyDescent="0.3">
      <c r="A20">
        <v>57</v>
      </c>
      <c r="B20">
        <v>1</v>
      </c>
      <c r="C20">
        <v>31</v>
      </c>
      <c r="D20">
        <v>8</v>
      </c>
      <c r="E20">
        <v>24</v>
      </c>
      <c r="F20">
        <v>10</v>
      </c>
      <c r="G20">
        <v>37</v>
      </c>
      <c r="H20">
        <v>6</v>
      </c>
      <c r="M20">
        <v>28</v>
      </c>
      <c r="N20">
        <v>6</v>
      </c>
      <c r="Q20">
        <v>25</v>
      </c>
      <c r="R20">
        <v>8</v>
      </c>
      <c r="S20">
        <v>28</v>
      </c>
      <c r="T20">
        <v>4</v>
      </c>
    </row>
    <row r="21" spans="1:20" x14ac:dyDescent="0.3">
      <c r="A21">
        <v>58</v>
      </c>
      <c r="B21">
        <v>1</v>
      </c>
      <c r="C21">
        <v>32</v>
      </c>
      <c r="D21">
        <v>8</v>
      </c>
      <c r="G21">
        <v>38</v>
      </c>
      <c r="H21">
        <v>6</v>
      </c>
      <c r="M21">
        <v>29</v>
      </c>
      <c r="N21">
        <v>7</v>
      </c>
      <c r="Q21">
        <v>26</v>
      </c>
      <c r="R21">
        <v>9</v>
      </c>
      <c r="S21">
        <v>29</v>
      </c>
      <c r="T21">
        <v>5</v>
      </c>
    </row>
    <row r="22" spans="1:20" x14ac:dyDescent="0.3">
      <c r="A22">
        <v>59</v>
      </c>
      <c r="B22">
        <v>1</v>
      </c>
      <c r="C22">
        <v>33</v>
      </c>
      <c r="D22">
        <v>8</v>
      </c>
      <c r="G22">
        <v>39</v>
      </c>
      <c r="H22">
        <v>6</v>
      </c>
      <c r="M22">
        <v>30</v>
      </c>
      <c r="N22">
        <v>7</v>
      </c>
      <c r="Q22">
        <v>27</v>
      </c>
      <c r="R22">
        <v>9</v>
      </c>
      <c r="S22">
        <v>30</v>
      </c>
      <c r="T22">
        <v>5</v>
      </c>
    </row>
    <row r="23" spans="1:20" x14ac:dyDescent="0.3">
      <c r="A23">
        <v>60</v>
      </c>
      <c r="B23">
        <v>1</v>
      </c>
      <c r="C23">
        <v>34</v>
      </c>
      <c r="D23">
        <v>8</v>
      </c>
      <c r="G23">
        <v>40</v>
      </c>
      <c r="H23">
        <v>6</v>
      </c>
      <c r="M23">
        <v>31</v>
      </c>
      <c r="N23">
        <v>7</v>
      </c>
      <c r="Q23">
        <v>28</v>
      </c>
      <c r="R23">
        <v>10</v>
      </c>
      <c r="S23">
        <v>31</v>
      </c>
      <c r="T23">
        <v>6</v>
      </c>
    </row>
    <row r="24" spans="1:20" x14ac:dyDescent="0.3">
      <c r="A24">
        <v>61</v>
      </c>
      <c r="B24">
        <v>1</v>
      </c>
      <c r="C24">
        <v>35</v>
      </c>
      <c r="D24">
        <v>8</v>
      </c>
      <c r="G24">
        <v>41</v>
      </c>
      <c r="H24">
        <v>7</v>
      </c>
      <c r="M24">
        <v>32</v>
      </c>
      <c r="N24">
        <v>8</v>
      </c>
      <c r="S24">
        <v>32</v>
      </c>
      <c r="T24">
        <v>6</v>
      </c>
    </row>
    <row r="25" spans="1:20" x14ac:dyDescent="0.3">
      <c r="A25">
        <v>62</v>
      </c>
      <c r="B25">
        <v>1</v>
      </c>
      <c r="C25">
        <v>36</v>
      </c>
      <c r="D25">
        <v>9</v>
      </c>
      <c r="G25">
        <v>42</v>
      </c>
      <c r="H25">
        <v>7</v>
      </c>
      <c r="M25">
        <v>33</v>
      </c>
      <c r="N25">
        <v>8</v>
      </c>
      <c r="S25">
        <v>33</v>
      </c>
      <c r="T25">
        <v>6</v>
      </c>
    </row>
    <row r="26" spans="1:20" x14ac:dyDescent="0.3">
      <c r="A26">
        <v>63</v>
      </c>
      <c r="B26">
        <v>1</v>
      </c>
      <c r="C26">
        <v>37</v>
      </c>
      <c r="D26">
        <v>9</v>
      </c>
      <c r="G26">
        <v>43</v>
      </c>
      <c r="H26">
        <v>7</v>
      </c>
      <c r="M26">
        <v>34</v>
      </c>
      <c r="N26">
        <v>8</v>
      </c>
      <c r="S26">
        <v>34</v>
      </c>
      <c r="T26">
        <v>7</v>
      </c>
    </row>
    <row r="27" spans="1:20" x14ac:dyDescent="0.3">
      <c r="A27">
        <v>64</v>
      </c>
      <c r="B27">
        <v>1</v>
      </c>
      <c r="C27">
        <v>38</v>
      </c>
      <c r="D27">
        <v>9</v>
      </c>
      <c r="G27">
        <v>44</v>
      </c>
      <c r="H27">
        <v>7</v>
      </c>
      <c r="M27">
        <v>35</v>
      </c>
      <c r="N27">
        <v>9</v>
      </c>
      <c r="S27">
        <v>35</v>
      </c>
      <c r="T27">
        <v>7</v>
      </c>
    </row>
    <row r="28" spans="1:20" x14ac:dyDescent="0.3">
      <c r="A28">
        <v>65</v>
      </c>
      <c r="B28">
        <v>1</v>
      </c>
      <c r="C28">
        <v>39</v>
      </c>
      <c r="D28">
        <v>9</v>
      </c>
      <c r="G28">
        <v>45</v>
      </c>
      <c r="H28">
        <v>7</v>
      </c>
      <c r="M28">
        <v>36</v>
      </c>
      <c r="N28">
        <v>9</v>
      </c>
      <c r="S28">
        <v>36</v>
      </c>
      <c r="T28">
        <v>8</v>
      </c>
    </row>
    <row r="29" spans="1:20" x14ac:dyDescent="0.3">
      <c r="A29">
        <v>66</v>
      </c>
      <c r="B29">
        <v>1</v>
      </c>
      <c r="C29">
        <v>40</v>
      </c>
      <c r="D29">
        <v>9</v>
      </c>
      <c r="G29">
        <v>46</v>
      </c>
      <c r="H29">
        <v>8</v>
      </c>
      <c r="M29">
        <v>37</v>
      </c>
      <c r="N29">
        <v>10</v>
      </c>
      <c r="S29">
        <v>37</v>
      </c>
      <c r="T29">
        <v>8</v>
      </c>
    </row>
    <row r="30" spans="1:20" x14ac:dyDescent="0.3">
      <c r="A30">
        <v>67</v>
      </c>
      <c r="B30">
        <v>1</v>
      </c>
      <c r="C30">
        <v>41</v>
      </c>
      <c r="D30">
        <v>9</v>
      </c>
      <c r="G30">
        <v>47</v>
      </c>
      <c r="H30">
        <v>8</v>
      </c>
      <c r="M30">
        <v>38</v>
      </c>
      <c r="N30">
        <v>10</v>
      </c>
      <c r="S30">
        <v>38</v>
      </c>
      <c r="T30">
        <v>8</v>
      </c>
    </row>
    <row r="31" spans="1:20" x14ac:dyDescent="0.3">
      <c r="A31">
        <v>68</v>
      </c>
      <c r="B31">
        <v>1</v>
      </c>
      <c r="C31">
        <v>42</v>
      </c>
      <c r="D31">
        <v>9</v>
      </c>
      <c r="G31">
        <v>48</v>
      </c>
      <c r="H31">
        <v>8</v>
      </c>
      <c r="M31">
        <v>39</v>
      </c>
      <c r="N31">
        <v>10</v>
      </c>
      <c r="S31">
        <v>39</v>
      </c>
      <c r="T31">
        <v>9</v>
      </c>
    </row>
    <row r="32" spans="1:20" x14ac:dyDescent="0.3">
      <c r="A32">
        <v>69</v>
      </c>
      <c r="B32">
        <v>1</v>
      </c>
      <c r="C32">
        <v>43</v>
      </c>
      <c r="D32">
        <v>9</v>
      </c>
      <c r="G32">
        <v>49</v>
      </c>
      <c r="H32">
        <v>8</v>
      </c>
      <c r="M32">
        <v>40</v>
      </c>
      <c r="N32">
        <v>10</v>
      </c>
      <c r="S32">
        <v>40</v>
      </c>
      <c r="T32">
        <v>10</v>
      </c>
    </row>
    <row r="33" spans="1:8" x14ac:dyDescent="0.3">
      <c r="A33">
        <v>70</v>
      </c>
      <c r="B33">
        <v>1</v>
      </c>
      <c r="C33">
        <v>44</v>
      </c>
      <c r="D33">
        <v>10</v>
      </c>
      <c r="G33">
        <v>50</v>
      </c>
      <c r="H33">
        <v>8</v>
      </c>
    </row>
    <row r="34" spans="1:8" x14ac:dyDescent="0.3">
      <c r="A34">
        <v>71</v>
      </c>
      <c r="B34">
        <v>1</v>
      </c>
      <c r="C34">
        <v>45</v>
      </c>
      <c r="D34">
        <v>10</v>
      </c>
      <c r="G34">
        <v>51</v>
      </c>
      <c r="H34">
        <v>8</v>
      </c>
    </row>
    <row r="35" spans="1:8" x14ac:dyDescent="0.3">
      <c r="A35">
        <v>72</v>
      </c>
      <c r="B35">
        <v>1</v>
      </c>
      <c r="C35">
        <v>46</v>
      </c>
      <c r="D35">
        <v>10</v>
      </c>
      <c r="G35">
        <v>52</v>
      </c>
      <c r="H35">
        <v>9</v>
      </c>
    </row>
    <row r="36" spans="1:8" x14ac:dyDescent="0.3">
      <c r="A36">
        <v>73</v>
      </c>
      <c r="B36">
        <v>1</v>
      </c>
      <c r="C36">
        <v>47</v>
      </c>
      <c r="D36">
        <v>10</v>
      </c>
      <c r="G36">
        <v>53</v>
      </c>
      <c r="H36">
        <v>9</v>
      </c>
    </row>
    <row r="37" spans="1:8" x14ac:dyDescent="0.3">
      <c r="A37">
        <v>74</v>
      </c>
      <c r="B37">
        <v>1</v>
      </c>
      <c r="C37">
        <v>48</v>
      </c>
      <c r="D37">
        <v>10</v>
      </c>
      <c r="G37">
        <v>54</v>
      </c>
      <c r="H37">
        <v>9</v>
      </c>
    </row>
    <row r="38" spans="1:8" x14ac:dyDescent="0.3">
      <c r="A38">
        <v>75</v>
      </c>
      <c r="B38">
        <v>1</v>
      </c>
      <c r="C38">
        <v>49</v>
      </c>
      <c r="D38">
        <v>10</v>
      </c>
      <c r="G38">
        <v>55</v>
      </c>
      <c r="H38">
        <v>9</v>
      </c>
    </row>
    <row r="39" spans="1:8" x14ac:dyDescent="0.3">
      <c r="A39">
        <v>76</v>
      </c>
      <c r="B39">
        <v>1</v>
      </c>
      <c r="C39">
        <v>50</v>
      </c>
      <c r="D39">
        <v>10</v>
      </c>
      <c r="G39">
        <v>56</v>
      </c>
      <c r="H39">
        <v>9</v>
      </c>
    </row>
    <row r="40" spans="1:8" x14ac:dyDescent="0.3">
      <c r="A40">
        <v>77</v>
      </c>
      <c r="B40">
        <v>1</v>
      </c>
      <c r="C40">
        <v>51</v>
      </c>
      <c r="D40">
        <v>10</v>
      </c>
      <c r="G40">
        <v>57</v>
      </c>
      <c r="H40">
        <v>9</v>
      </c>
    </row>
    <row r="41" spans="1:8" x14ac:dyDescent="0.3">
      <c r="A41">
        <v>78</v>
      </c>
      <c r="B41">
        <v>1</v>
      </c>
      <c r="C41">
        <v>52</v>
      </c>
      <c r="D41">
        <v>10</v>
      </c>
      <c r="G41">
        <v>58</v>
      </c>
      <c r="H41">
        <v>9</v>
      </c>
    </row>
    <row r="42" spans="1:8" x14ac:dyDescent="0.3">
      <c r="A42">
        <v>79</v>
      </c>
      <c r="B42">
        <v>1</v>
      </c>
      <c r="G42">
        <v>59</v>
      </c>
      <c r="H42">
        <v>9</v>
      </c>
    </row>
    <row r="43" spans="1:8" x14ac:dyDescent="0.3">
      <c r="A43">
        <v>80</v>
      </c>
      <c r="B43">
        <v>1</v>
      </c>
      <c r="G43">
        <v>60</v>
      </c>
      <c r="H43">
        <v>9</v>
      </c>
    </row>
    <row r="44" spans="1:8" x14ac:dyDescent="0.3">
      <c r="A44">
        <v>81</v>
      </c>
      <c r="B44">
        <v>1</v>
      </c>
      <c r="G44">
        <v>61</v>
      </c>
      <c r="H44">
        <v>10</v>
      </c>
    </row>
    <row r="45" spans="1:8" x14ac:dyDescent="0.3">
      <c r="A45">
        <v>82</v>
      </c>
      <c r="B45">
        <v>1</v>
      </c>
      <c r="G45">
        <v>62</v>
      </c>
      <c r="H45">
        <v>10</v>
      </c>
    </row>
    <row r="46" spans="1:8" x14ac:dyDescent="0.3">
      <c r="A46">
        <v>83</v>
      </c>
      <c r="B46">
        <v>2</v>
      </c>
      <c r="G46">
        <v>63</v>
      </c>
      <c r="H46">
        <v>10</v>
      </c>
    </row>
    <row r="47" spans="1:8" x14ac:dyDescent="0.3">
      <c r="A47">
        <v>84</v>
      </c>
      <c r="B47">
        <v>2</v>
      </c>
      <c r="G47">
        <v>64</v>
      </c>
      <c r="H47">
        <v>10</v>
      </c>
    </row>
    <row r="48" spans="1:8" x14ac:dyDescent="0.3">
      <c r="A48">
        <v>85</v>
      </c>
      <c r="B48">
        <v>2</v>
      </c>
      <c r="G48">
        <v>65</v>
      </c>
      <c r="H48">
        <v>10</v>
      </c>
    </row>
    <row r="49" spans="1:8" x14ac:dyDescent="0.3">
      <c r="A49">
        <v>86</v>
      </c>
      <c r="B49">
        <v>2</v>
      </c>
      <c r="G49">
        <v>66</v>
      </c>
      <c r="H49">
        <v>10</v>
      </c>
    </row>
    <row r="50" spans="1:8" x14ac:dyDescent="0.3">
      <c r="A50">
        <v>87</v>
      </c>
      <c r="B50">
        <v>2</v>
      </c>
      <c r="G50">
        <v>67</v>
      </c>
      <c r="H50">
        <v>10</v>
      </c>
    </row>
    <row r="51" spans="1:8" x14ac:dyDescent="0.3">
      <c r="A51">
        <v>88</v>
      </c>
      <c r="B51">
        <v>2</v>
      </c>
      <c r="G51">
        <v>68</v>
      </c>
      <c r="H51">
        <v>10</v>
      </c>
    </row>
    <row r="52" spans="1:8" x14ac:dyDescent="0.3">
      <c r="A52">
        <v>89</v>
      </c>
      <c r="B52">
        <v>2</v>
      </c>
      <c r="G52">
        <v>69</v>
      </c>
      <c r="H52">
        <v>10</v>
      </c>
    </row>
    <row r="53" spans="1:8" x14ac:dyDescent="0.3">
      <c r="A53">
        <v>90</v>
      </c>
      <c r="B53">
        <v>2</v>
      </c>
      <c r="G53">
        <v>70</v>
      </c>
      <c r="H53">
        <v>10</v>
      </c>
    </row>
    <row r="54" spans="1:8" x14ac:dyDescent="0.3">
      <c r="A54">
        <v>91</v>
      </c>
      <c r="B54">
        <v>2</v>
      </c>
      <c r="G54">
        <v>71</v>
      </c>
      <c r="H54">
        <v>10</v>
      </c>
    </row>
    <row r="55" spans="1:8" x14ac:dyDescent="0.3">
      <c r="A55">
        <v>92</v>
      </c>
      <c r="B55">
        <v>2</v>
      </c>
      <c r="G55">
        <v>72</v>
      </c>
      <c r="H55">
        <v>10</v>
      </c>
    </row>
    <row r="56" spans="1:8" x14ac:dyDescent="0.3">
      <c r="A56">
        <v>93</v>
      </c>
      <c r="B56">
        <v>3</v>
      </c>
      <c r="G56">
        <v>73</v>
      </c>
      <c r="H56">
        <v>10</v>
      </c>
    </row>
    <row r="57" spans="1:8" x14ac:dyDescent="0.3">
      <c r="A57">
        <v>94</v>
      </c>
      <c r="B57">
        <v>3</v>
      </c>
      <c r="G57">
        <v>74</v>
      </c>
      <c r="H57">
        <v>10</v>
      </c>
    </row>
    <row r="58" spans="1:8" x14ac:dyDescent="0.3">
      <c r="A58">
        <v>95</v>
      </c>
      <c r="B58">
        <v>3</v>
      </c>
      <c r="G58">
        <v>75</v>
      </c>
      <c r="H58">
        <v>10</v>
      </c>
    </row>
    <row r="59" spans="1:8" x14ac:dyDescent="0.3">
      <c r="A59">
        <v>96</v>
      </c>
      <c r="B59">
        <v>3</v>
      </c>
      <c r="G59">
        <v>76</v>
      </c>
      <c r="H59">
        <v>10</v>
      </c>
    </row>
    <row r="60" spans="1:8" x14ac:dyDescent="0.3">
      <c r="A60">
        <v>97</v>
      </c>
      <c r="B60">
        <v>3</v>
      </c>
    </row>
    <row r="61" spans="1:8" x14ac:dyDescent="0.3">
      <c r="A61">
        <v>98</v>
      </c>
      <c r="B61">
        <v>3</v>
      </c>
    </row>
    <row r="62" spans="1:8" x14ac:dyDescent="0.3">
      <c r="A62">
        <v>99</v>
      </c>
      <c r="B62">
        <v>3</v>
      </c>
    </row>
    <row r="63" spans="1:8" x14ac:dyDescent="0.3">
      <c r="A63">
        <v>100</v>
      </c>
      <c r="B63">
        <v>4</v>
      </c>
    </row>
    <row r="64" spans="1:8" x14ac:dyDescent="0.3">
      <c r="A64">
        <v>101</v>
      </c>
      <c r="B64">
        <v>4</v>
      </c>
    </row>
    <row r="65" spans="1:2" x14ac:dyDescent="0.3">
      <c r="A65">
        <v>102</v>
      </c>
      <c r="B65">
        <v>4</v>
      </c>
    </row>
    <row r="66" spans="1:2" x14ac:dyDescent="0.3">
      <c r="A66">
        <v>103</v>
      </c>
      <c r="B66">
        <v>4</v>
      </c>
    </row>
    <row r="67" spans="1:2" x14ac:dyDescent="0.3">
      <c r="A67">
        <v>104</v>
      </c>
      <c r="B67">
        <v>4</v>
      </c>
    </row>
    <row r="68" spans="1:2" x14ac:dyDescent="0.3">
      <c r="A68">
        <v>105</v>
      </c>
      <c r="B68">
        <v>4</v>
      </c>
    </row>
    <row r="69" spans="1:2" x14ac:dyDescent="0.3">
      <c r="A69">
        <v>106</v>
      </c>
      <c r="B69">
        <v>4</v>
      </c>
    </row>
    <row r="70" spans="1:2" x14ac:dyDescent="0.3">
      <c r="A70">
        <v>107</v>
      </c>
      <c r="B70">
        <v>4</v>
      </c>
    </row>
    <row r="71" spans="1:2" x14ac:dyDescent="0.3">
      <c r="A71">
        <v>108</v>
      </c>
      <c r="B71">
        <v>4</v>
      </c>
    </row>
    <row r="72" spans="1:2" x14ac:dyDescent="0.3">
      <c r="A72">
        <v>109</v>
      </c>
      <c r="B72">
        <v>5</v>
      </c>
    </row>
    <row r="73" spans="1:2" x14ac:dyDescent="0.3">
      <c r="A73">
        <v>110</v>
      </c>
      <c r="B73">
        <v>5</v>
      </c>
    </row>
    <row r="74" spans="1:2" x14ac:dyDescent="0.3">
      <c r="A74">
        <v>111</v>
      </c>
      <c r="B74">
        <v>5</v>
      </c>
    </row>
    <row r="75" spans="1:2" x14ac:dyDescent="0.3">
      <c r="A75">
        <v>112</v>
      </c>
      <c r="B75">
        <v>5</v>
      </c>
    </row>
    <row r="76" spans="1:2" x14ac:dyDescent="0.3">
      <c r="A76">
        <v>113</v>
      </c>
      <c r="B76">
        <v>5</v>
      </c>
    </row>
    <row r="77" spans="1:2" x14ac:dyDescent="0.3">
      <c r="A77">
        <v>114</v>
      </c>
      <c r="B77">
        <v>5</v>
      </c>
    </row>
    <row r="78" spans="1:2" x14ac:dyDescent="0.3">
      <c r="A78">
        <v>115</v>
      </c>
      <c r="B78">
        <v>5</v>
      </c>
    </row>
    <row r="79" spans="1:2" x14ac:dyDescent="0.3">
      <c r="A79">
        <v>116</v>
      </c>
      <c r="B79">
        <v>5</v>
      </c>
    </row>
    <row r="80" spans="1:2" x14ac:dyDescent="0.3">
      <c r="A80">
        <v>117</v>
      </c>
      <c r="B80">
        <v>5</v>
      </c>
    </row>
    <row r="81" spans="1:2" x14ac:dyDescent="0.3">
      <c r="A81">
        <v>118</v>
      </c>
      <c r="B81">
        <v>5</v>
      </c>
    </row>
    <row r="82" spans="1:2" x14ac:dyDescent="0.3">
      <c r="A82">
        <v>119</v>
      </c>
      <c r="B82">
        <v>6</v>
      </c>
    </row>
    <row r="83" spans="1:2" x14ac:dyDescent="0.3">
      <c r="A83">
        <v>120</v>
      </c>
      <c r="B83">
        <v>6</v>
      </c>
    </row>
    <row r="84" spans="1:2" x14ac:dyDescent="0.3">
      <c r="A84">
        <v>121</v>
      </c>
      <c r="B84">
        <v>6</v>
      </c>
    </row>
    <row r="85" spans="1:2" x14ac:dyDescent="0.3">
      <c r="A85">
        <v>122</v>
      </c>
      <c r="B85">
        <v>6</v>
      </c>
    </row>
    <row r="86" spans="1:2" x14ac:dyDescent="0.3">
      <c r="A86">
        <v>123</v>
      </c>
      <c r="B86">
        <v>6</v>
      </c>
    </row>
    <row r="87" spans="1:2" x14ac:dyDescent="0.3">
      <c r="A87">
        <v>124</v>
      </c>
      <c r="B87">
        <v>6</v>
      </c>
    </row>
    <row r="88" spans="1:2" x14ac:dyDescent="0.3">
      <c r="A88">
        <v>125</v>
      </c>
      <c r="B88">
        <v>6</v>
      </c>
    </row>
    <row r="89" spans="1:2" x14ac:dyDescent="0.3">
      <c r="A89">
        <v>126</v>
      </c>
      <c r="B89">
        <v>6</v>
      </c>
    </row>
    <row r="90" spans="1:2" x14ac:dyDescent="0.3">
      <c r="A90">
        <v>127</v>
      </c>
      <c r="B90">
        <v>6</v>
      </c>
    </row>
    <row r="91" spans="1:2" x14ac:dyDescent="0.3">
      <c r="A91">
        <v>128</v>
      </c>
      <c r="B91">
        <v>7</v>
      </c>
    </row>
    <row r="92" spans="1:2" x14ac:dyDescent="0.3">
      <c r="A92">
        <v>129</v>
      </c>
      <c r="B92">
        <v>7</v>
      </c>
    </row>
    <row r="93" spans="1:2" x14ac:dyDescent="0.3">
      <c r="A93">
        <v>130</v>
      </c>
      <c r="B93">
        <v>7</v>
      </c>
    </row>
    <row r="94" spans="1:2" x14ac:dyDescent="0.3">
      <c r="A94">
        <v>131</v>
      </c>
      <c r="B94">
        <v>7</v>
      </c>
    </row>
    <row r="95" spans="1:2" x14ac:dyDescent="0.3">
      <c r="A95">
        <v>132</v>
      </c>
      <c r="B95">
        <v>7</v>
      </c>
    </row>
    <row r="96" spans="1:2" x14ac:dyDescent="0.3">
      <c r="A96">
        <v>133</v>
      </c>
      <c r="B96">
        <v>7</v>
      </c>
    </row>
    <row r="97" spans="1:2" x14ac:dyDescent="0.3">
      <c r="A97">
        <v>134</v>
      </c>
      <c r="B97">
        <v>7</v>
      </c>
    </row>
    <row r="98" spans="1:2" x14ac:dyDescent="0.3">
      <c r="A98">
        <v>135</v>
      </c>
      <c r="B98">
        <v>8</v>
      </c>
    </row>
    <row r="99" spans="1:2" x14ac:dyDescent="0.3">
      <c r="A99">
        <v>136</v>
      </c>
      <c r="B99">
        <v>8</v>
      </c>
    </row>
    <row r="100" spans="1:2" x14ac:dyDescent="0.3">
      <c r="A100">
        <v>137</v>
      </c>
      <c r="B100">
        <v>8</v>
      </c>
    </row>
    <row r="101" spans="1:2" x14ac:dyDescent="0.3">
      <c r="A101">
        <v>138</v>
      </c>
      <c r="B101">
        <v>8</v>
      </c>
    </row>
    <row r="102" spans="1:2" x14ac:dyDescent="0.3">
      <c r="A102">
        <v>139</v>
      </c>
      <c r="B102">
        <v>8</v>
      </c>
    </row>
    <row r="103" spans="1:2" x14ac:dyDescent="0.3">
      <c r="A103">
        <v>140</v>
      </c>
      <c r="B103">
        <v>8</v>
      </c>
    </row>
    <row r="104" spans="1:2" x14ac:dyDescent="0.3">
      <c r="A104">
        <v>141</v>
      </c>
      <c r="B104">
        <v>8</v>
      </c>
    </row>
    <row r="105" spans="1:2" x14ac:dyDescent="0.3">
      <c r="A105">
        <v>142</v>
      </c>
      <c r="B105">
        <v>9</v>
      </c>
    </row>
    <row r="106" spans="1:2" x14ac:dyDescent="0.3">
      <c r="A106">
        <v>143</v>
      </c>
      <c r="B106">
        <v>9</v>
      </c>
    </row>
    <row r="107" spans="1:2" x14ac:dyDescent="0.3">
      <c r="A107">
        <v>144</v>
      </c>
      <c r="B107">
        <v>9</v>
      </c>
    </row>
    <row r="108" spans="1:2" x14ac:dyDescent="0.3">
      <c r="A108">
        <v>145</v>
      </c>
      <c r="B108">
        <v>9</v>
      </c>
    </row>
    <row r="109" spans="1:2" x14ac:dyDescent="0.3">
      <c r="A109">
        <v>146</v>
      </c>
      <c r="B109">
        <v>9</v>
      </c>
    </row>
    <row r="110" spans="1:2" x14ac:dyDescent="0.3">
      <c r="A110">
        <v>147</v>
      </c>
      <c r="B110">
        <v>9</v>
      </c>
    </row>
    <row r="111" spans="1:2" x14ac:dyDescent="0.3">
      <c r="A111">
        <v>148</v>
      </c>
      <c r="B111">
        <v>10</v>
      </c>
    </row>
    <row r="112" spans="1:2" x14ac:dyDescent="0.3">
      <c r="A112">
        <v>149</v>
      </c>
      <c r="B112">
        <v>10</v>
      </c>
    </row>
    <row r="113" spans="1:2" x14ac:dyDescent="0.3">
      <c r="A113">
        <v>150</v>
      </c>
      <c r="B113">
        <v>10</v>
      </c>
    </row>
    <row r="114" spans="1:2" x14ac:dyDescent="0.3">
      <c r="A114">
        <v>151</v>
      </c>
      <c r="B114">
        <v>10</v>
      </c>
    </row>
    <row r="115" spans="1:2" x14ac:dyDescent="0.3">
      <c r="A115">
        <v>152</v>
      </c>
      <c r="B115">
        <v>10</v>
      </c>
    </row>
    <row r="116" spans="1:2" x14ac:dyDescent="0.3">
      <c r="A116">
        <v>153</v>
      </c>
      <c r="B116">
        <v>10</v>
      </c>
    </row>
    <row r="117" spans="1:2" x14ac:dyDescent="0.3">
      <c r="A117">
        <v>154</v>
      </c>
      <c r="B117">
        <v>10</v>
      </c>
    </row>
    <row r="118" spans="1:2" x14ac:dyDescent="0.3">
      <c r="A118">
        <v>155</v>
      </c>
      <c r="B118">
        <v>10</v>
      </c>
    </row>
    <row r="119" spans="1:2" x14ac:dyDescent="0.3">
      <c r="A119">
        <v>156</v>
      </c>
      <c r="B119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Данные</vt:lpstr>
      <vt:lpstr>Результаты</vt:lpstr>
      <vt:lpstr>info</vt:lpstr>
      <vt:lpstr>Рабочий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psylab</cp:lastModifiedBy>
  <dcterms:created xsi:type="dcterms:W3CDTF">2022-07-22T06:39:11Z</dcterms:created>
  <dcterms:modified xsi:type="dcterms:W3CDTF">2023-09-03T12:39:14Z</dcterms:modified>
</cp:coreProperties>
</file>