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kuun\Downloads\"/>
    </mc:Choice>
  </mc:AlternateContent>
  <xr:revisionPtr revIDLastSave="0" documentId="13_ncr:1_{09949DE9-C958-436E-8A6F-93B72C8E235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ypothèses" sheetId="1" r:id="rId1"/>
    <sheet name="Plan financier" sheetId="2" r:id="rId2"/>
    <sheet name="Récapitulatif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" i="1" l="1"/>
  <c r="B7" i="1"/>
  <c r="B27" i="1"/>
  <c r="C27" i="1"/>
  <c r="C18" i="1"/>
  <c r="B18" i="1"/>
  <c r="C12" i="1"/>
  <c r="B12" i="1"/>
  <c r="C8" i="1"/>
  <c r="C41" i="1" s="1"/>
  <c r="B8" i="1"/>
  <c r="B41" i="1"/>
  <c r="C35" i="1"/>
  <c r="C40" i="1" s="1"/>
  <c r="C42" i="1" s="1"/>
  <c r="B35" i="1"/>
  <c r="B40" i="1" s="1"/>
  <c r="C40" i="2"/>
  <c r="B40" i="2"/>
  <c r="D40" i="2" s="1"/>
  <c r="C39" i="2"/>
  <c r="B39" i="2"/>
  <c r="D39" i="2" s="1"/>
  <c r="C36" i="2"/>
  <c r="B36" i="2"/>
  <c r="D36" i="2" s="1"/>
  <c r="C35" i="2"/>
  <c r="C37" i="2" s="1"/>
  <c r="B35" i="2"/>
  <c r="C32" i="2"/>
  <c r="B32" i="2"/>
  <c r="D32" i="2" s="1"/>
  <c r="C31" i="2"/>
  <c r="C33" i="2" s="1"/>
  <c r="B31" i="2"/>
  <c r="C24" i="2"/>
  <c r="B24" i="2"/>
  <c r="D24" i="2" s="1"/>
  <c r="C23" i="2"/>
  <c r="B23" i="2"/>
  <c r="D23" i="2" s="1"/>
  <c r="C22" i="2"/>
  <c r="B22" i="2"/>
  <c r="C21" i="2"/>
  <c r="B21" i="2"/>
  <c r="C20" i="2"/>
  <c r="B20" i="2"/>
  <c r="C17" i="2"/>
  <c r="B17" i="2"/>
  <c r="C16" i="2"/>
  <c r="B16" i="2"/>
  <c r="D16" i="2" s="1"/>
  <c r="C15" i="2"/>
  <c r="B15" i="2"/>
  <c r="C14" i="2"/>
  <c r="B14" i="2"/>
  <c r="C11" i="2"/>
  <c r="B11" i="2"/>
  <c r="D11" i="2" s="1"/>
  <c r="C10" i="2"/>
  <c r="C12" i="2" s="1"/>
  <c r="B10" i="2"/>
  <c r="D10" i="2" s="1"/>
  <c r="C7" i="2"/>
  <c r="C8" i="2" s="1"/>
  <c r="B7" i="2"/>
  <c r="B8" i="2" s="1"/>
  <c r="B42" i="1" l="1"/>
  <c r="D31" i="2"/>
  <c r="D20" i="2"/>
  <c r="D17" i="2"/>
  <c r="D22" i="2"/>
  <c r="D15" i="2"/>
  <c r="C41" i="2"/>
  <c r="C15" i="3" s="1"/>
  <c r="C18" i="2"/>
  <c r="C7" i="3" s="1"/>
  <c r="B37" i="2"/>
  <c r="B14" i="3" s="1"/>
  <c r="D21" i="2"/>
  <c r="B33" i="2"/>
  <c r="D33" i="2" s="1"/>
  <c r="B41" i="2"/>
  <c r="B15" i="3" s="1"/>
  <c r="C25" i="2"/>
  <c r="C8" i="3" s="1"/>
  <c r="D14" i="2"/>
  <c r="D35" i="2"/>
  <c r="C13" i="3"/>
  <c r="C6" i="3"/>
  <c r="D8" i="2"/>
  <c r="C5" i="3"/>
  <c r="B5" i="3"/>
  <c r="D7" i="2"/>
  <c r="B18" i="2"/>
  <c r="B7" i="3" s="1"/>
  <c r="B25" i="2"/>
  <c r="B8" i="3" s="1"/>
  <c r="B12" i="2"/>
  <c r="B6" i="3" s="1"/>
  <c r="C14" i="3"/>
  <c r="C42" i="2" l="1"/>
  <c r="B13" i="3"/>
  <c r="C26" i="2"/>
  <c r="C9" i="3" s="1"/>
  <c r="B42" i="2"/>
  <c r="B16" i="3" s="1"/>
  <c r="D41" i="2"/>
  <c r="D37" i="2"/>
  <c r="D18" i="2"/>
  <c r="D25" i="2"/>
  <c r="D12" i="2"/>
  <c r="B26" i="2"/>
  <c r="B27" i="2" s="1"/>
  <c r="D42" i="2"/>
  <c r="C16" i="3"/>
  <c r="C27" i="2" l="1"/>
  <c r="C45" i="2" s="1"/>
  <c r="C18" i="3" s="1"/>
  <c r="B10" i="3"/>
  <c r="B45" i="2"/>
  <c r="B18" i="3" s="1"/>
  <c r="B9" i="3"/>
  <c r="D26" i="2"/>
  <c r="C10" i="3" l="1"/>
  <c r="D27" i="2"/>
  <c r="D45" i="2"/>
</calcChain>
</file>

<file path=xl/sharedStrings.xml><?xml version="1.0" encoding="utf-8"?>
<sst xmlns="http://schemas.openxmlformats.org/spreadsheetml/2006/main" count="132" uniqueCount="98">
  <si>
    <t>PONTS &amp; GÉNÉRATIONS — Hypothèses du plan financier</t>
  </si>
  <si>
    <t>Paramètre</t>
  </si>
  <si>
    <t>Année 1</t>
  </si>
  <si>
    <t>Année 2</t>
  </si>
  <si>
    <t>Unité</t>
  </si>
  <si>
    <t>👥  PERSONNEL</t>
  </si>
  <si>
    <t>%</t>
  </si>
  <si>
    <t>CHF/an</t>
  </si>
  <si>
    <t>🎯  ACTIVITÉS &amp; ÉVÉNEMENTS</t>
  </si>
  <si>
    <t>CHF</t>
  </si>
  <si>
    <t>📣  COMMUNICATION &amp; SITE WEB</t>
  </si>
  <si>
    <t>Création site web (one-off)</t>
  </si>
  <si>
    <t>Hébergement &amp; maintenance annuelle</t>
  </si>
  <si>
    <t>Impression flyers / affiches</t>
  </si>
  <si>
    <t>Réseaux sociaux &amp; communication</t>
  </si>
  <si>
    <t>🏢  FONCTIONNEMENT GÉNÉRAL</t>
  </si>
  <si>
    <t>Matériel de bureau &amp; informatique</t>
  </si>
  <si>
    <t>Frais bancaires &amp; comptabilité</t>
  </si>
  <si>
    <t>Assurances</t>
  </si>
  <si>
    <t>Déplacements &amp; frais divers</t>
  </si>
  <si>
    <t>Réserve imprévus (%)</t>
  </si>
  <si>
    <t>💰  HYPOTHÈSES DE REVENUS</t>
  </si>
  <si>
    <t>Subvention cantonale</t>
  </si>
  <si>
    <t>Fondations privées</t>
  </si>
  <si>
    <t>Cotisation membre soutien</t>
  </si>
  <si>
    <t>Dons libres estimés</t>
  </si>
  <si>
    <t>Sponsors privés</t>
  </si>
  <si>
    <t>PONTS &amp; GÉNÉRATIONS — Plan financier prévisionnel</t>
  </si>
  <si>
    <t>Structure indépendante — Canton de Neuchâtel   |   Chiffres en CHF</t>
  </si>
  <si>
    <t>Postes budgétaires</t>
  </si>
  <si>
    <t>Évolution</t>
  </si>
  <si>
    <t>CHARGES</t>
  </si>
  <si>
    <t xml:space="preserve">  Personnel</t>
  </si>
  <si>
    <t xml:space="preserve">    Coordinateur·trice</t>
  </si>
  <si>
    <t xml:space="preserve">  Sous-total Personnel</t>
  </si>
  <si>
    <t xml:space="preserve">  Activités &amp; Événements</t>
  </si>
  <si>
    <t xml:space="preserve">    Activités régulières</t>
  </si>
  <si>
    <t xml:space="preserve">    Événements grand public</t>
  </si>
  <si>
    <t xml:space="preserve">  Sous-total Activités</t>
  </si>
  <si>
    <t xml:space="preserve">  Communication &amp; Site web</t>
  </si>
  <si>
    <t xml:space="preserve">    Création site web</t>
  </si>
  <si>
    <t xml:space="preserve">    Hébergement &amp; maintenance</t>
  </si>
  <si>
    <t xml:space="preserve">    Impression flyers / affiches</t>
  </si>
  <si>
    <t xml:space="preserve">    Réseaux sociaux &amp; communication</t>
  </si>
  <si>
    <t xml:space="preserve">  Sous-total Communication</t>
  </si>
  <si>
    <t xml:space="preserve">  Fonctionnement général</t>
  </si>
  <si>
    <t xml:space="preserve">    Location locaux</t>
  </si>
  <si>
    <t xml:space="preserve">    Matériel de bureau &amp; informatique</t>
  </si>
  <si>
    <t xml:space="preserve">    Frais bancaires &amp; comptabilité</t>
  </si>
  <si>
    <t xml:space="preserve">    Assurances</t>
  </si>
  <si>
    <t xml:space="preserve">    Déplacements &amp; frais divers</t>
  </si>
  <si>
    <t xml:space="preserve">  Sous-total Fonctionnement</t>
  </si>
  <si>
    <t>Réserve imprévus</t>
  </si>
  <si>
    <t>TOTAL CHARGES</t>
  </si>
  <si>
    <t>REVENUS</t>
  </si>
  <si>
    <t xml:space="preserve">  Subventions publiques</t>
  </si>
  <si>
    <t xml:space="preserve">    Subvention communale (Ville NE)</t>
  </si>
  <si>
    <t xml:space="preserve">    Subvention cantonale</t>
  </si>
  <si>
    <t xml:space="preserve">  Sous-total Subventions</t>
  </si>
  <si>
    <t xml:space="preserve">  Fondations &amp; Sponsors privés</t>
  </si>
  <si>
    <t xml:space="preserve">    Fondations privées</t>
  </si>
  <si>
    <t xml:space="preserve">    Sponsors privés</t>
  </si>
  <si>
    <t xml:space="preserve">  Sous-total Fondations &amp; Sponsors</t>
  </si>
  <si>
    <t xml:space="preserve">  Membres &amp; Dons</t>
  </si>
  <si>
    <t xml:space="preserve">    Cotisations membres soutien</t>
  </si>
  <si>
    <t xml:space="preserve">    Dons libres</t>
  </si>
  <si>
    <t xml:space="preserve">  Sous-total Membres &amp; Dons</t>
  </si>
  <si>
    <t>TOTAL REVENUS</t>
  </si>
  <si>
    <t>RÉSULTAT NET</t>
  </si>
  <si>
    <t>Résultat de l'exercice (Revenus – Charges)</t>
  </si>
  <si>
    <t>ℹ  Les valeurs en bleu dans l'onglet Hypothèses sont modifiables pour simuler différents scénarios.</t>
  </si>
  <si>
    <t xml:space="preserve">   Un résultat positif indique un excédent de revenus. Un résultat négatif indique un besoin de financement complémentaire.</t>
  </si>
  <si>
    <t>RÉCAPITULATIF — Vue d'ensemble</t>
  </si>
  <si>
    <t>Poste</t>
  </si>
  <si>
    <t xml:space="preserve">  Communication</t>
  </si>
  <si>
    <t xml:space="preserve">  Fonctionnement</t>
  </si>
  <si>
    <t xml:space="preserve">  Réserve imprévus</t>
  </si>
  <si>
    <t xml:space="preserve">  Fondations &amp; Sponsors</t>
  </si>
  <si>
    <t>Salaire brut annuel coordo 20%</t>
  </si>
  <si>
    <t>Evénements grand public par an 2/année</t>
  </si>
  <si>
    <t>Rencontres Institutions et Association 3/année</t>
  </si>
  <si>
    <t>Total</t>
  </si>
  <si>
    <t>Revenus Total</t>
  </si>
  <si>
    <t xml:space="preserve">Dépense total </t>
  </si>
  <si>
    <t>Résultat</t>
  </si>
  <si>
    <t>RC</t>
  </si>
  <si>
    <t>Location locaux (défraiement home office )</t>
  </si>
  <si>
    <t xml:space="preserve">Impots et taxes </t>
  </si>
  <si>
    <t>Demande utilité publique lors de la création de l'asso</t>
  </si>
  <si>
    <t xml:space="preserve">Recherche lors de manifestation </t>
  </si>
  <si>
    <t xml:space="preserve">Entreprise pouvant se sentir concernée par le projet </t>
  </si>
  <si>
    <t>Détailler pourquoi</t>
  </si>
  <si>
    <t>Cotisations sociales paritaires (10%)</t>
  </si>
  <si>
    <t xml:space="preserve">Fondation pouvant se sentir concernée par le projet </t>
  </si>
  <si>
    <t>Subvention communale</t>
  </si>
  <si>
    <t>Structure indépendante</t>
  </si>
  <si>
    <t>Personne lambda</t>
  </si>
  <si>
    <t>Manifestation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</si>
</sst>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#,##0;\-#,##0;\-"/>
  </numFmts>
  <fonts count="17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i/>
      <sz val="10"/>
      <color rgb="FF8B5E4A"/>
      <name val="Arial"/>
      <charset val="1"/>
    </font>
    <font>
      <b/>
      <sz val="10"/>
      <color rgb="FFFFFFFF"/>
      <name val="Arial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i/>
      <sz val="9"/>
      <color rgb="FF888888"/>
      <name val="Arial"/>
      <charset val="1"/>
    </font>
    <font>
      <b/>
      <sz val="12"/>
      <color rgb="FFFFFFFF"/>
      <name val="Arial"/>
      <charset val="1"/>
    </font>
    <font>
      <b/>
      <sz val="11"/>
      <color rgb="FF000000"/>
      <name val="Arial"/>
      <charset val="1"/>
    </font>
    <font>
      <i/>
      <sz val="9"/>
      <color rgb="FF8B5E4A"/>
      <name val="Arial"/>
      <charset val="1"/>
    </font>
    <font>
      <b/>
      <sz val="13"/>
      <color rgb="FFFFFFFF"/>
      <name val="Arial"/>
      <charset val="1"/>
    </font>
    <font>
      <sz val="10"/>
      <color rgb="FF000000"/>
      <name val="Arial"/>
      <family val="2"/>
    </font>
    <font>
      <sz val="11"/>
      <color rgb="FF0853DA"/>
      <name val="Calibri"/>
      <family val="2"/>
      <charset val="1"/>
    </font>
    <font>
      <sz val="10"/>
      <color rgb="FF0853DA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charset val="1"/>
    </font>
    <font>
      <i/>
      <sz val="10"/>
      <color rgb="FF8B5E4A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5C3D2E"/>
        <bgColor rgb="FF7B3A2E"/>
      </patternFill>
    </fill>
    <fill>
      <patternFill patternType="solid">
        <fgColor rgb="FFFAF4EC"/>
        <bgColor rgb="FFF5F0EB"/>
      </patternFill>
    </fill>
    <fill>
      <patternFill patternType="solid">
        <fgColor rgb="FF8B5E4A"/>
        <bgColor rgb="FF6B5040"/>
      </patternFill>
    </fill>
    <fill>
      <patternFill patternType="solid">
        <fgColor rgb="FF6B8F71"/>
        <bgColor rgb="FF888888"/>
      </patternFill>
    </fill>
    <fill>
      <patternFill patternType="solid">
        <fgColor rgb="FF2C5F7A"/>
        <bgColor rgb="FF1A4F6A"/>
      </patternFill>
    </fill>
    <fill>
      <patternFill patternType="solid">
        <fgColor rgb="FFC9923D"/>
        <bgColor rgb="FFA07820"/>
      </patternFill>
    </fill>
    <fill>
      <patternFill patternType="solid">
        <fgColor rgb="FFC0392B"/>
        <bgColor rgb="FF7B3A2E"/>
      </patternFill>
    </fill>
    <fill>
      <patternFill patternType="solid">
        <fgColor rgb="FF7B3A2E"/>
        <bgColor rgb="FF5C3D2E"/>
      </patternFill>
    </fill>
    <fill>
      <patternFill patternType="solid">
        <fgColor rgb="FFF5F0EB"/>
        <bgColor rgb="FFFAF4EC"/>
      </patternFill>
    </fill>
    <fill>
      <patternFill patternType="solid">
        <fgColor rgb="FF1A4F6A"/>
        <bgColor rgb="FF2C5F7A"/>
      </patternFill>
    </fill>
    <fill>
      <patternFill patternType="solid">
        <fgColor rgb="FFA07820"/>
        <bgColor rgb="FF8B5E4A"/>
      </patternFill>
    </fill>
    <fill>
      <patternFill patternType="solid">
        <fgColor rgb="FF6B5040"/>
        <bgColor rgb="FF5C3D2E"/>
      </patternFill>
    </fill>
    <fill>
      <patternFill patternType="solid">
        <fgColor rgb="FF3A6B42"/>
        <bgColor rgb="FF2C5F7A"/>
      </patternFill>
    </fill>
    <fill>
      <patternFill patternType="solid">
        <fgColor rgb="FFFCDFC0"/>
        <bgColor indexed="64"/>
      </patternFill>
    </fill>
    <fill>
      <patternFill patternType="solid">
        <fgColor rgb="FFFCDFC0"/>
        <bgColor rgb="FFFAF4EC"/>
      </patternFill>
    </fill>
    <fill>
      <patternFill patternType="solid">
        <fgColor rgb="FFFBFF57"/>
        <bgColor rgb="FFFAF4EC"/>
      </patternFill>
    </fill>
    <fill>
      <patternFill patternType="solid">
        <fgColor rgb="FFFBFF5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5" borderId="0" xfId="0" applyFont="1" applyFill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left" vertical="center"/>
    </xf>
    <xf numFmtId="3" fontId="5" fillId="10" borderId="0" xfId="0" applyNumberFormat="1" applyFont="1" applyFill="1" applyAlignment="1">
      <alignment horizontal="right" vertical="center"/>
    </xf>
    <xf numFmtId="164" fontId="5" fillId="10" borderId="0" xfId="0" applyNumberFormat="1" applyFont="1" applyFill="1" applyAlignment="1">
      <alignment horizontal="right" vertical="center"/>
    </xf>
    <xf numFmtId="3" fontId="3" fillId="8" borderId="0" xfId="0" applyNumberFormat="1" applyFont="1" applyFill="1" applyAlignment="1">
      <alignment horizontal="right" vertical="center"/>
    </xf>
    <xf numFmtId="0" fontId="3" fillId="6" borderId="0" xfId="0" applyFont="1" applyFill="1" applyAlignment="1">
      <alignment horizontal="left" vertical="center"/>
    </xf>
    <xf numFmtId="3" fontId="3" fillId="6" borderId="0" xfId="0" applyNumberFormat="1" applyFont="1" applyFill="1" applyAlignment="1">
      <alignment horizontal="right" vertical="center"/>
    </xf>
    <xf numFmtId="0" fontId="3" fillId="7" borderId="0" xfId="0" applyFont="1" applyFill="1" applyAlignment="1">
      <alignment horizontal="left" vertical="center"/>
    </xf>
    <xf numFmtId="3" fontId="3" fillId="7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3" fontId="3" fillId="4" borderId="0" xfId="0" applyNumberFormat="1" applyFont="1" applyFill="1" applyAlignment="1">
      <alignment horizontal="right" vertical="center"/>
    </xf>
    <xf numFmtId="3" fontId="3" fillId="5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/>
    </xf>
    <xf numFmtId="164" fontId="8" fillId="3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left" vertical="center"/>
    </xf>
    <xf numFmtId="3" fontId="5" fillId="8" borderId="0" xfId="0" applyNumberFormat="1" applyFont="1" applyFill="1" applyAlignment="1">
      <alignment horizontal="right" vertical="center"/>
    </xf>
    <xf numFmtId="0" fontId="5" fillId="6" borderId="0" xfId="0" applyFont="1" applyFill="1" applyAlignment="1">
      <alignment horizontal="left" vertical="center"/>
    </xf>
    <xf numFmtId="3" fontId="5" fillId="6" borderId="0" xfId="0" applyNumberFormat="1" applyFont="1" applyFill="1" applyAlignment="1">
      <alignment horizontal="right" vertical="center"/>
    </xf>
    <xf numFmtId="0" fontId="5" fillId="7" borderId="0" xfId="0" applyFont="1" applyFill="1" applyAlignment="1">
      <alignment horizontal="left" vertical="center"/>
    </xf>
    <xf numFmtId="3" fontId="5" fillId="7" borderId="0" xfId="0" applyNumberFormat="1" applyFont="1" applyFill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3" fontId="5" fillId="4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left" vertical="center"/>
    </xf>
    <xf numFmtId="3" fontId="5" fillId="5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13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14" borderId="0" xfId="0" applyFont="1" applyFill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3" fillId="9" borderId="0" xfId="0" applyFont="1" applyFill="1" applyAlignment="1">
      <alignment horizontal="left" vertical="center"/>
    </xf>
    <xf numFmtId="0" fontId="3" fillId="11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3" fontId="12" fillId="15" borderId="0" xfId="0" applyNumberFormat="1" applyFont="1" applyFill="1"/>
    <xf numFmtId="3" fontId="13" fillId="16" borderId="0" xfId="0" applyNumberFormat="1" applyFont="1" applyFill="1" applyAlignment="1">
      <alignment horizontal="right" vertical="center"/>
    </xf>
    <xf numFmtId="3" fontId="14" fillId="17" borderId="0" xfId="0" applyNumberFormat="1" applyFont="1" applyFill="1" applyAlignment="1">
      <alignment horizontal="right" vertical="center"/>
    </xf>
    <xf numFmtId="3" fontId="15" fillId="18" borderId="0" xfId="0" applyNumberFormat="1" applyFont="1" applyFill="1"/>
    <xf numFmtId="0" fontId="16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07820"/>
      <rgbColor rgb="FF800080"/>
      <rgbColor rgb="FF2C5F7A"/>
      <rgbColor rgb="FFC0C0C0"/>
      <rgbColor rgb="FF888888"/>
      <rgbColor rgb="FF9999FF"/>
      <rgbColor rgb="FFC0392B"/>
      <rgbColor rgb="FFFDF3E0"/>
      <rgbColor rgb="FFF5F0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4E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9923D"/>
      <rgbColor rgb="FFFF6600"/>
      <rgbColor rgb="FF8B5E4A"/>
      <rgbColor rgb="FF6B8F71"/>
      <rgbColor rgb="FF1A4F6A"/>
      <rgbColor rgb="FF3A6B42"/>
      <rgbColor rgb="FF003300"/>
      <rgbColor rgb="FF333300"/>
      <rgbColor rgb="FF7B3A2E"/>
      <rgbColor rgb="FF6B5040"/>
      <rgbColor rgb="FF333399"/>
      <rgbColor rgb="FF5C3D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FF57"/>
      <color rgb="FF0853DA"/>
      <color rgb="FFFCDF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topLeftCell="A11" zoomScale="120" zoomScaleNormal="131" workbookViewId="0">
      <selection activeCell="E12" sqref="E12"/>
    </sheetView>
  </sheetViews>
  <sheetFormatPr baseColWidth="10" defaultColWidth="8.6640625" defaultRowHeight="14.4" x14ac:dyDescent="0.3"/>
  <cols>
    <col min="1" max="1" width="42" customWidth="1"/>
    <col min="2" max="3" width="14" customWidth="1"/>
    <col min="4" max="4" width="16" customWidth="1"/>
    <col min="5" max="5" width="10" customWidth="1"/>
  </cols>
  <sheetData>
    <row r="1" spans="1:5" ht="36" customHeight="1" x14ac:dyDescent="0.3">
      <c r="A1" s="36" t="s">
        <v>0</v>
      </c>
      <c r="B1" s="36"/>
      <c r="C1" s="36"/>
      <c r="D1" s="36"/>
      <c r="E1" s="36"/>
    </row>
    <row r="2" spans="1:5" ht="19.5" customHeight="1" x14ac:dyDescent="0.3">
      <c r="A2" s="54" t="s">
        <v>95</v>
      </c>
      <c r="B2" s="37"/>
      <c r="C2" s="37"/>
      <c r="D2" s="37"/>
      <c r="E2" s="37"/>
    </row>
    <row r="3" spans="1:5" ht="9.75" customHeight="1" x14ac:dyDescent="0.3"/>
    <row r="4" spans="1:5" ht="21.75" customHeight="1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5" ht="24" customHeight="1" x14ac:dyDescent="0.3">
      <c r="A5" s="35" t="s">
        <v>5</v>
      </c>
      <c r="B5" s="35"/>
      <c r="C5" s="35"/>
      <c r="D5" s="35"/>
      <c r="E5" s="35"/>
    </row>
    <row r="6" spans="1:5" x14ac:dyDescent="0.3">
      <c r="A6" s="33" t="s">
        <v>78</v>
      </c>
      <c r="B6" s="51">
        <v>15600</v>
      </c>
      <c r="C6" s="51">
        <v>15600</v>
      </c>
      <c r="D6" s="5" t="s">
        <v>7</v>
      </c>
      <c r="E6" t="s">
        <v>96</v>
      </c>
    </row>
    <row r="7" spans="1:5" x14ac:dyDescent="0.3">
      <c r="A7" s="33" t="s">
        <v>92</v>
      </c>
      <c r="B7" s="51">
        <f>B6*10%</f>
        <v>1560</v>
      </c>
      <c r="C7" s="51">
        <f>C6*10%</f>
        <v>1560</v>
      </c>
      <c r="D7" s="5" t="s">
        <v>9</v>
      </c>
    </row>
    <row r="8" spans="1:5" x14ac:dyDescent="0.3">
      <c r="A8" s="33" t="s">
        <v>81</v>
      </c>
      <c r="B8" s="52">
        <f>SUM(B6:B7)</f>
        <v>17160</v>
      </c>
      <c r="C8" s="52">
        <f>SUM(C6:C7)</f>
        <v>17160</v>
      </c>
      <c r="D8" s="5"/>
    </row>
    <row r="9" spans="1:5" ht="24" customHeight="1" x14ac:dyDescent="0.3">
      <c r="A9" s="38" t="s">
        <v>8</v>
      </c>
      <c r="B9" s="38"/>
      <c r="C9" s="38"/>
      <c r="D9" s="38"/>
      <c r="E9" s="38"/>
    </row>
    <row r="10" spans="1:5" x14ac:dyDescent="0.3">
      <c r="A10" s="33" t="s">
        <v>80</v>
      </c>
      <c r="B10" s="51">
        <v>1500</v>
      </c>
      <c r="C10" s="51">
        <v>1500</v>
      </c>
      <c r="D10" s="5" t="s">
        <v>9</v>
      </c>
      <c r="E10" t="s">
        <v>91</v>
      </c>
    </row>
    <row r="11" spans="1:5" x14ac:dyDescent="0.3">
      <c r="A11" s="33" t="s">
        <v>79</v>
      </c>
      <c r="B11" s="51">
        <v>1000</v>
      </c>
      <c r="C11" s="51">
        <v>1000</v>
      </c>
      <c r="D11" s="5" t="s">
        <v>9</v>
      </c>
      <c r="E11" t="s">
        <v>97</v>
      </c>
    </row>
    <row r="12" spans="1:5" x14ac:dyDescent="0.3">
      <c r="A12" s="33" t="s">
        <v>81</v>
      </c>
      <c r="B12" s="52">
        <f>SUM(B10:B11)</f>
        <v>2500</v>
      </c>
      <c r="C12" s="52">
        <f>SUM(C10:C11)</f>
        <v>2500</v>
      </c>
      <c r="D12" s="5"/>
    </row>
    <row r="13" spans="1:5" ht="24" customHeight="1" x14ac:dyDescent="0.3">
      <c r="A13" s="39" t="s">
        <v>10</v>
      </c>
      <c r="B13" s="39"/>
      <c r="C13" s="39"/>
      <c r="D13" s="39"/>
      <c r="E13" s="39"/>
    </row>
    <row r="14" spans="1:5" x14ac:dyDescent="0.3">
      <c r="A14" s="4" t="s">
        <v>11</v>
      </c>
      <c r="B14" s="51">
        <v>3000</v>
      </c>
      <c r="C14" s="51">
        <v>1000</v>
      </c>
      <c r="D14" s="5" t="s">
        <v>9</v>
      </c>
    </row>
    <row r="15" spans="1:5" x14ac:dyDescent="0.3">
      <c r="A15" s="4" t="s">
        <v>12</v>
      </c>
      <c r="B15" s="51">
        <v>400</v>
      </c>
      <c r="C15" s="51">
        <v>600</v>
      </c>
      <c r="D15" s="5" t="s">
        <v>9</v>
      </c>
    </row>
    <row r="16" spans="1:5" x14ac:dyDescent="0.3">
      <c r="A16" s="4" t="s">
        <v>13</v>
      </c>
      <c r="B16" s="51">
        <v>800</v>
      </c>
      <c r="C16" s="51">
        <v>800</v>
      </c>
      <c r="D16" s="5" t="s">
        <v>9</v>
      </c>
    </row>
    <row r="17" spans="1:5" x14ac:dyDescent="0.3">
      <c r="A17" s="4" t="s">
        <v>14</v>
      </c>
      <c r="B17" s="51">
        <v>500</v>
      </c>
      <c r="C17" s="51">
        <v>500</v>
      </c>
      <c r="D17" s="5" t="s">
        <v>9</v>
      </c>
    </row>
    <row r="18" spans="1:5" x14ac:dyDescent="0.3">
      <c r="A18" s="4" t="s">
        <v>81</v>
      </c>
      <c r="B18" s="52">
        <f>SUM(B14:B17)</f>
        <v>4700</v>
      </c>
      <c r="C18" s="52">
        <f>SUM(C14:C17)</f>
        <v>2900</v>
      </c>
      <c r="D18" s="5"/>
    </row>
    <row r="19" spans="1:5" ht="24" customHeight="1" x14ac:dyDescent="0.3">
      <c r="A19" s="34" t="s">
        <v>15</v>
      </c>
      <c r="B19" s="34"/>
      <c r="C19" s="34"/>
      <c r="D19" s="34"/>
      <c r="E19" s="34"/>
    </row>
    <row r="20" spans="1:5" x14ac:dyDescent="0.3">
      <c r="A20" s="33" t="s">
        <v>86</v>
      </c>
      <c r="B20" s="51">
        <v>250</v>
      </c>
      <c r="C20" s="51">
        <v>250</v>
      </c>
      <c r="D20" s="5" t="s">
        <v>9</v>
      </c>
    </row>
    <row r="21" spans="1:5" x14ac:dyDescent="0.3">
      <c r="A21" s="4" t="s">
        <v>16</v>
      </c>
      <c r="B21" s="51">
        <v>1200</v>
      </c>
      <c r="C21" s="51">
        <v>600</v>
      </c>
      <c r="D21" s="5" t="s">
        <v>9</v>
      </c>
    </row>
    <row r="22" spans="1:5" x14ac:dyDescent="0.3">
      <c r="A22" s="4" t="s">
        <v>17</v>
      </c>
      <c r="B22" s="51">
        <v>800</v>
      </c>
      <c r="C22" s="51">
        <v>800</v>
      </c>
      <c r="D22" s="5" t="s">
        <v>9</v>
      </c>
    </row>
    <row r="23" spans="1:5" x14ac:dyDescent="0.3">
      <c r="A23" s="4" t="s">
        <v>18</v>
      </c>
      <c r="B23" s="51">
        <v>400</v>
      </c>
      <c r="C23" s="51">
        <v>400</v>
      </c>
      <c r="D23" s="5" t="s">
        <v>9</v>
      </c>
      <c r="E23" t="s">
        <v>85</v>
      </c>
    </row>
    <row r="24" spans="1:5" x14ac:dyDescent="0.3">
      <c r="A24" s="4" t="s">
        <v>19</v>
      </c>
      <c r="B24" s="51">
        <v>800</v>
      </c>
      <c r="C24" s="51">
        <v>800</v>
      </c>
      <c r="D24" s="5" t="s">
        <v>9</v>
      </c>
    </row>
    <row r="25" spans="1:5" x14ac:dyDescent="0.3">
      <c r="A25" s="4" t="s">
        <v>87</v>
      </c>
      <c r="B25" s="51">
        <v>200</v>
      </c>
      <c r="C25" s="51">
        <v>200</v>
      </c>
      <c r="D25" s="5"/>
      <c r="E25" t="s">
        <v>88</v>
      </c>
    </row>
    <row r="26" spans="1:5" x14ac:dyDescent="0.3">
      <c r="A26" s="4" t="s">
        <v>20</v>
      </c>
      <c r="B26" s="51">
        <v>100</v>
      </c>
      <c r="C26" s="51">
        <v>100</v>
      </c>
      <c r="D26" s="5" t="s">
        <v>6</v>
      </c>
    </row>
    <row r="27" spans="1:5" x14ac:dyDescent="0.3">
      <c r="A27" s="4" t="s">
        <v>81</v>
      </c>
      <c r="B27" s="52">
        <f>SUM(B20:B24)</f>
        <v>3450</v>
      </c>
      <c r="C27" s="52">
        <f>SUM(C20:C24)</f>
        <v>2850</v>
      </c>
      <c r="D27" s="5"/>
    </row>
    <row r="28" spans="1:5" ht="24" customHeight="1" x14ac:dyDescent="0.3">
      <c r="A28" s="35" t="s">
        <v>21</v>
      </c>
      <c r="B28" s="35"/>
      <c r="C28" s="35"/>
      <c r="D28" s="35"/>
      <c r="E28" s="35"/>
    </row>
    <row r="29" spans="1:5" x14ac:dyDescent="0.3">
      <c r="A29" s="33" t="s">
        <v>94</v>
      </c>
      <c r="B29" s="51">
        <v>10000</v>
      </c>
      <c r="C29" s="51">
        <v>10000</v>
      </c>
      <c r="D29" s="5" t="s">
        <v>9</v>
      </c>
    </row>
    <row r="30" spans="1:5" x14ac:dyDescent="0.3">
      <c r="A30" s="4" t="s">
        <v>22</v>
      </c>
      <c r="B30" s="51">
        <v>0</v>
      </c>
      <c r="C30" s="51">
        <v>0</v>
      </c>
      <c r="D30" s="5" t="s">
        <v>9</v>
      </c>
    </row>
    <row r="31" spans="1:5" x14ac:dyDescent="0.3">
      <c r="A31" s="4" t="s">
        <v>23</v>
      </c>
      <c r="B31" s="51">
        <v>8000</v>
      </c>
      <c r="C31" s="51">
        <v>12000</v>
      </c>
      <c r="D31" s="5" t="s">
        <v>9</v>
      </c>
      <c r="E31" t="s">
        <v>93</v>
      </c>
    </row>
    <row r="32" spans="1:5" x14ac:dyDescent="0.3">
      <c r="A32" s="4" t="s">
        <v>24</v>
      </c>
      <c r="B32" s="51">
        <v>1000</v>
      </c>
      <c r="C32" s="51">
        <v>1500</v>
      </c>
      <c r="D32" s="5" t="s">
        <v>9</v>
      </c>
    </row>
    <row r="33" spans="1:5" x14ac:dyDescent="0.3">
      <c r="A33" s="4" t="s">
        <v>25</v>
      </c>
      <c r="B33" s="51">
        <v>4000</v>
      </c>
      <c r="C33" s="51">
        <v>4000</v>
      </c>
      <c r="D33" s="5" t="s">
        <v>9</v>
      </c>
      <c r="E33" t="s">
        <v>89</v>
      </c>
    </row>
    <row r="34" spans="1:5" x14ac:dyDescent="0.3">
      <c r="A34" s="4" t="s">
        <v>26</v>
      </c>
      <c r="B34" s="51">
        <v>5000</v>
      </c>
      <c r="C34" s="51">
        <v>5000</v>
      </c>
      <c r="D34" s="5" t="s">
        <v>9</v>
      </c>
      <c r="E34" t="s">
        <v>90</v>
      </c>
    </row>
    <row r="35" spans="1:5" x14ac:dyDescent="0.3">
      <c r="A35" s="4" t="s">
        <v>81</v>
      </c>
      <c r="B35" s="53">
        <f>SUM(B29:B34)</f>
        <v>28000</v>
      </c>
      <c r="C35" s="53">
        <f>SUM(C29:C34)</f>
        <v>32500</v>
      </c>
    </row>
    <row r="40" spans="1:5" x14ac:dyDescent="0.3">
      <c r="A40" t="s">
        <v>82</v>
      </c>
      <c r="B40" s="50">
        <f>SUM(B35)</f>
        <v>28000</v>
      </c>
      <c r="C40" s="50">
        <f>SUM(C35)</f>
        <v>32500</v>
      </c>
    </row>
    <row r="41" spans="1:5" x14ac:dyDescent="0.3">
      <c r="A41" t="s">
        <v>83</v>
      </c>
      <c r="B41" s="50">
        <f>SUM(B27,B18,B12,B8)</f>
        <v>27810</v>
      </c>
      <c r="C41" s="50">
        <f>SUM(C8,C12,C18,C27)</f>
        <v>25410</v>
      </c>
    </row>
    <row r="42" spans="1:5" x14ac:dyDescent="0.3">
      <c r="A42" t="s">
        <v>84</v>
      </c>
      <c r="B42" s="53">
        <f>B40-B41</f>
        <v>190</v>
      </c>
      <c r="C42" s="53">
        <f>C40-C41</f>
        <v>7090</v>
      </c>
    </row>
  </sheetData>
  <mergeCells count="7">
    <mergeCell ref="A19:E19"/>
    <mergeCell ref="A28:E28"/>
    <mergeCell ref="A1:E1"/>
    <mergeCell ref="A2:E2"/>
    <mergeCell ref="A5:E5"/>
    <mergeCell ref="A9:E9"/>
    <mergeCell ref="A13:E1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topLeftCell="A33" zoomScaleNormal="100" workbookViewId="0">
      <selection sqref="A1:D1"/>
    </sheetView>
  </sheetViews>
  <sheetFormatPr baseColWidth="10" defaultColWidth="8.6640625" defaultRowHeight="14.4" x14ac:dyDescent="0.3"/>
  <cols>
    <col min="1" max="1" width="44" customWidth="1"/>
    <col min="2" max="4" width="16" customWidth="1"/>
  </cols>
  <sheetData>
    <row r="1" spans="1:4" ht="36" customHeight="1" x14ac:dyDescent="0.3">
      <c r="A1" s="36" t="s">
        <v>27</v>
      </c>
      <c r="B1" s="36"/>
      <c r="C1" s="36"/>
      <c r="D1" s="36"/>
    </row>
    <row r="2" spans="1:4" ht="18" customHeight="1" x14ac:dyDescent="0.3">
      <c r="A2" s="37" t="s">
        <v>28</v>
      </c>
      <c r="B2" s="37"/>
      <c r="C2" s="37"/>
      <c r="D2" s="37"/>
    </row>
    <row r="3" spans="1:4" ht="7.5" customHeight="1" x14ac:dyDescent="0.3"/>
    <row r="4" spans="1:4" ht="25.5" customHeight="1" x14ac:dyDescent="0.3">
      <c r="A4" s="6" t="s">
        <v>29</v>
      </c>
      <c r="B4" s="6" t="s">
        <v>2</v>
      </c>
      <c r="C4" s="6" t="s">
        <v>3</v>
      </c>
      <c r="D4" s="6" t="s">
        <v>30</v>
      </c>
    </row>
    <row r="5" spans="1:4" ht="21.75" customHeight="1" x14ac:dyDescent="0.3">
      <c r="A5" s="46" t="s">
        <v>31</v>
      </c>
      <c r="B5" s="46"/>
      <c r="C5" s="46"/>
      <c r="D5" s="46"/>
    </row>
    <row r="6" spans="1:4" ht="21.75" customHeight="1" x14ac:dyDescent="0.3">
      <c r="A6" s="47" t="s">
        <v>32</v>
      </c>
      <c r="B6" s="47"/>
      <c r="C6" s="47"/>
      <c r="D6" s="47"/>
    </row>
    <row r="7" spans="1:4" ht="19.5" customHeight="1" x14ac:dyDescent="0.3">
      <c r="A7" s="7" t="s">
        <v>33</v>
      </c>
      <c r="B7" s="8" t="e">
        <f>Hypothèses!#REF!/100*Hypothèses!B6*(1+Hypothèses!B7/100)</f>
        <v>#REF!</v>
      </c>
      <c r="C7" s="8" t="e">
        <f>Hypothèses!#REF!/100*Hypothèses!C6*(1+Hypothèses!C7/100)</f>
        <v>#REF!</v>
      </c>
      <c r="D7" s="9" t="e">
        <f>IF(B7=0,"-",C7-B7)</f>
        <v>#REF!</v>
      </c>
    </row>
    <row r="8" spans="1:4" ht="24" customHeight="1" x14ac:dyDescent="0.3">
      <c r="A8" s="2" t="s">
        <v>34</v>
      </c>
      <c r="B8" s="10" t="e">
        <f>SUM(B7:B7)</f>
        <v>#REF!</v>
      </c>
      <c r="C8" s="10" t="e">
        <f>SUM(C7:C7)</f>
        <v>#REF!</v>
      </c>
      <c r="D8" s="10" t="e">
        <f>C8-B8</f>
        <v>#REF!</v>
      </c>
    </row>
    <row r="9" spans="1:4" ht="21.75" customHeight="1" x14ac:dyDescent="0.3">
      <c r="A9" s="48" t="s">
        <v>35</v>
      </c>
      <c r="B9" s="48"/>
      <c r="C9" s="48"/>
      <c r="D9" s="48"/>
    </row>
    <row r="10" spans="1:4" ht="19.5" customHeight="1" x14ac:dyDescent="0.3">
      <c r="A10" s="7" t="s">
        <v>36</v>
      </c>
      <c r="B10" s="8" t="e">
        <f>Hypothèses!#REF!*Hypothèses!B11</f>
        <v>#REF!</v>
      </c>
      <c r="C10" s="8" t="e">
        <f>Hypothèses!#REF!*Hypothèses!C11</f>
        <v>#REF!</v>
      </c>
      <c r="D10" s="9" t="e">
        <f>IF(B10=0,"-",C10-B10)</f>
        <v>#REF!</v>
      </c>
    </row>
    <row r="11" spans="1:4" ht="19.5" customHeight="1" x14ac:dyDescent="0.3">
      <c r="A11" s="7" t="s">
        <v>37</v>
      </c>
      <c r="B11" s="8" t="e">
        <f>Hypothèses!#REF!*Hypothèses!B13</f>
        <v>#REF!</v>
      </c>
      <c r="C11" s="8" t="e">
        <f>Hypothèses!#REF!*Hypothèses!C13</f>
        <v>#REF!</v>
      </c>
      <c r="D11" s="9" t="e">
        <f>IF(B11=0,"-",C11-B11)</f>
        <v>#REF!</v>
      </c>
    </row>
    <row r="12" spans="1:4" ht="24" customHeight="1" x14ac:dyDescent="0.3">
      <c r="A12" s="11" t="s">
        <v>38</v>
      </c>
      <c r="B12" s="12" t="e">
        <f>SUM(B10:B11)</f>
        <v>#REF!</v>
      </c>
      <c r="C12" s="12" t="e">
        <f>SUM(C10:C11)</f>
        <v>#REF!</v>
      </c>
      <c r="D12" s="12" t="e">
        <f>C12-B12</f>
        <v>#REF!</v>
      </c>
    </row>
    <row r="13" spans="1:4" ht="21.75" customHeight="1" x14ac:dyDescent="0.3">
      <c r="A13" s="40" t="s">
        <v>39</v>
      </c>
      <c r="B13" s="40"/>
      <c r="C13" s="40"/>
      <c r="D13" s="40"/>
    </row>
    <row r="14" spans="1:4" ht="19.5" customHeight="1" x14ac:dyDescent="0.3">
      <c r="A14" s="7" t="s">
        <v>40</v>
      </c>
      <c r="B14" s="8">
        <f>Hypothèses!B16</f>
        <v>800</v>
      </c>
      <c r="C14" s="8">
        <f>Hypothèses!C16</f>
        <v>800</v>
      </c>
      <c r="D14" s="9">
        <f>IF(B14=0,"-",C14-B14)</f>
        <v>0</v>
      </c>
    </row>
    <row r="15" spans="1:4" ht="19.5" customHeight="1" x14ac:dyDescent="0.3">
      <c r="A15" s="7" t="s">
        <v>41</v>
      </c>
      <c r="B15" s="8">
        <f>Hypothèses!B17</f>
        <v>500</v>
      </c>
      <c r="C15" s="8">
        <f>Hypothèses!C17</f>
        <v>500</v>
      </c>
      <c r="D15" s="9">
        <f>IF(B15=0,"-",C15-B15)</f>
        <v>0</v>
      </c>
    </row>
    <row r="16" spans="1:4" ht="19.5" customHeight="1" x14ac:dyDescent="0.3">
      <c r="A16" s="7" t="s">
        <v>42</v>
      </c>
      <c r="B16" s="8">
        <f>Hypothèses!B19</f>
        <v>0</v>
      </c>
      <c r="C16" s="8">
        <f>Hypothèses!C19</f>
        <v>0</v>
      </c>
      <c r="D16" s="9" t="str">
        <f>IF(B16=0,"-",C16-B16)</f>
        <v>-</v>
      </c>
    </row>
    <row r="17" spans="1:4" ht="19.5" customHeight="1" x14ac:dyDescent="0.3">
      <c r="A17" s="7" t="s">
        <v>43</v>
      </c>
      <c r="B17" s="8">
        <f>Hypothèses!B20</f>
        <v>250</v>
      </c>
      <c r="C17" s="8">
        <f>Hypothèses!C20</f>
        <v>250</v>
      </c>
      <c r="D17" s="9">
        <f>IF(B17=0,"-",C17-B17)</f>
        <v>0</v>
      </c>
    </row>
    <row r="18" spans="1:4" ht="24" customHeight="1" x14ac:dyDescent="0.3">
      <c r="A18" s="13" t="s">
        <v>44</v>
      </c>
      <c r="B18" s="14">
        <f>SUM(B14:B17)</f>
        <v>1550</v>
      </c>
      <c r="C18" s="14">
        <f>SUM(C14:C17)</f>
        <v>1550</v>
      </c>
      <c r="D18" s="14">
        <f>C18-B18</f>
        <v>0</v>
      </c>
    </row>
    <row r="19" spans="1:4" ht="21.75" customHeight="1" x14ac:dyDescent="0.3">
      <c r="A19" s="43" t="s">
        <v>45</v>
      </c>
      <c r="B19" s="43"/>
      <c r="C19" s="43"/>
      <c r="D19" s="43"/>
    </row>
    <row r="20" spans="1:4" ht="19.5" customHeight="1" x14ac:dyDescent="0.3">
      <c r="A20" s="7" t="s">
        <v>46</v>
      </c>
      <c r="B20" s="8">
        <f>Hypothèses!B23</f>
        <v>400</v>
      </c>
      <c r="C20" s="8">
        <f>Hypothèses!C23</f>
        <v>400</v>
      </c>
      <c r="D20" s="9">
        <f>IF(B20=0,"-",C20-B20)</f>
        <v>0</v>
      </c>
    </row>
    <row r="21" spans="1:4" ht="19.5" customHeight="1" x14ac:dyDescent="0.3">
      <c r="A21" s="7" t="s">
        <v>47</v>
      </c>
      <c r="B21" s="8">
        <f>Hypothèses!B24</f>
        <v>800</v>
      </c>
      <c r="C21" s="8">
        <f>Hypothèses!C24</f>
        <v>800</v>
      </c>
      <c r="D21" s="9">
        <f>IF(B21=0,"-",C21-B21)</f>
        <v>0</v>
      </c>
    </row>
    <row r="22" spans="1:4" ht="19.5" customHeight="1" x14ac:dyDescent="0.3">
      <c r="A22" s="7" t="s">
        <v>48</v>
      </c>
      <c r="B22" s="8">
        <f>Hypothèses!B26</f>
        <v>100</v>
      </c>
      <c r="C22" s="8">
        <f>Hypothèses!C26</f>
        <v>100</v>
      </c>
      <c r="D22" s="9">
        <f>IF(B22=0,"-",C22-B22)</f>
        <v>0</v>
      </c>
    </row>
    <row r="23" spans="1:4" ht="19.5" customHeight="1" x14ac:dyDescent="0.3">
      <c r="A23" s="7" t="s">
        <v>49</v>
      </c>
      <c r="B23" s="8">
        <f>Hypothèses!B28</f>
        <v>0</v>
      </c>
      <c r="C23" s="8">
        <f>Hypothèses!C28</f>
        <v>0</v>
      </c>
      <c r="D23" s="9" t="str">
        <f>IF(B23=0,"-",C23-B23)</f>
        <v>-</v>
      </c>
    </row>
    <row r="24" spans="1:4" ht="19.5" customHeight="1" x14ac:dyDescent="0.3">
      <c r="A24" s="7" t="s">
        <v>50</v>
      </c>
      <c r="B24" s="8">
        <f>Hypothèses!B29</f>
        <v>10000</v>
      </c>
      <c r="C24" s="8">
        <f>Hypothèses!C29</f>
        <v>10000</v>
      </c>
      <c r="D24" s="9">
        <f>IF(B24=0,"-",C24-B24)</f>
        <v>0</v>
      </c>
    </row>
    <row r="25" spans="1:4" ht="24" customHeight="1" x14ac:dyDescent="0.3">
      <c r="A25" s="15" t="s">
        <v>51</v>
      </c>
      <c r="B25" s="16">
        <f>SUM(B20:B24)</f>
        <v>11300</v>
      </c>
      <c r="C25" s="16">
        <f>SUM(C20:C24)</f>
        <v>11300</v>
      </c>
      <c r="D25" s="16">
        <f>C25-B25</f>
        <v>0</v>
      </c>
    </row>
    <row r="26" spans="1:4" ht="19.5" customHeight="1" x14ac:dyDescent="0.3">
      <c r="A26" s="7" t="s">
        <v>52</v>
      </c>
      <c r="B26" s="8" t="e">
        <f>(B8+B12+B18+B25)*Hypothèses!B30/100</f>
        <v>#REF!</v>
      </c>
      <c r="C26" s="8" t="e">
        <f>(C8+C12+C18+C25)*Hypothèses!C30/100</f>
        <v>#REF!</v>
      </c>
      <c r="D26" s="9" t="e">
        <f>IF(B26=0,"-",C26-B26)</f>
        <v>#REF!</v>
      </c>
    </row>
    <row r="27" spans="1:4" ht="24" customHeight="1" x14ac:dyDescent="0.3">
      <c r="A27" s="2" t="s">
        <v>53</v>
      </c>
      <c r="B27" s="10" t="e">
        <f>B8+B12+B18+B25+B26</f>
        <v>#REF!</v>
      </c>
      <c r="C27" s="10" t="e">
        <f>C8+C12+C18+C25+C26</f>
        <v>#REF!</v>
      </c>
      <c r="D27" s="10" t="e">
        <f>C27-B27</f>
        <v>#REF!</v>
      </c>
    </row>
    <row r="28" spans="1:4" ht="13.5" customHeight="1" x14ac:dyDescent="0.3"/>
    <row r="29" spans="1:4" ht="21.75" customHeight="1" x14ac:dyDescent="0.3">
      <c r="A29" s="44" t="s">
        <v>54</v>
      </c>
      <c r="B29" s="44"/>
      <c r="C29" s="44"/>
      <c r="D29" s="44"/>
    </row>
    <row r="30" spans="1:4" ht="21.75" customHeight="1" x14ac:dyDescent="0.3">
      <c r="A30" s="45" t="s">
        <v>55</v>
      </c>
      <c r="B30" s="45"/>
      <c r="C30" s="45"/>
      <c r="D30" s="45"/>
    </row>
    <row r="31" spans="1:4" ht="19.5" customHeight="1" x14ac:dyDescent="0.3">
      <c r="A31" s="7" t="s">
        <v>56</v>
      </c>
      <c r="B31" s="8">
        <f>Hypothèses!B32</f>
        <v>1000</v>
      </c>
      <c r="C31" s="8">
        <f>Hypothèses!C32</f>
        <v>1500</v>
      </c>
      <c r="D31" s="9">
        <f>IF(B31=0,"-",C31-B31)</f>
        <v>500</v>
      </c>
    </row>
    <row r="32" spans="1:4" ht="19.5" customHeight="1" x14ac:dyDescent="0.3">
      <c r="A32" s="7" t="s">
        <v>57</v>
      </c>
      <c r="B32" s="8">
        <f>Hypothèses!B33</f>
        <v>4000</v>
      </c>
      <c r="C32" s="8">
        <f>Hypothèses!C33</f>
        <v>4000</v>
      </c>
      <c r="D32" s="9">
        <f>IF(B32=0,"-",C32-B32)</f>
        <v>0</v>
      </c>
    </row>
    <row r="33" spans="1:4" ht="24" customHeight="1" x14ac:dyDescent="0.3">
      <c r="A33" s="1" t="s">
        <v>58</v>
      </c>
      <c r="B33" s="17">
        <f>SUM(B31:B32)</f>
        <v>5000</v>
      </c>
      <c r="C33" s="17">
        <f>SUM(C31:C32)</f>
        <v>5500</v>
      </c>
      <c r="D33" s="17">
        <f>C33-B33</f>
        <v>500</v>
      </c>
    </row>
    <row r="34" spans="1:4" ht="21.75" customHeight="1" x14ac:dyDescent="0.3">
      <c r="A34" s="43" t="s">
        <v>59</v>
      </c>
      <c r="B34" s="43"/>
      <c r="C34" s="43"/>
      <c r="D34" s="43"/>
    </row>
    <row r="35" spans="1:4" ht="19.5" customHeight="1" x14ac:dyDescent="0.3">
      <c r="A35" s="7" t="s">
        <v>60</v>
      </c>
      <c r="B35" s="8">
        <f>Hypothèses!B34</f>
        <v>5000</v>
      </c>
      <c r="C35" s="8">
        <f>Hypothèses!C34</f>
        <v>5000</v>
      </c>
      <c r="D35" s="9">
        <f>IF(B35=0,"-",C35-B35)</f>
        <v>0</v>
      </c>
    </row>
    <row r="36" spans="1:4" ht="19.5" customHeight="1" x14ac:dyDescent="0.3">
      <c r="A36" s="7" t="s">
        <v>61</v>
      </c>
      <c r="B36" s="8">
        <f>Hypothèses!B38</f>
        <v>0</v>
      </c>
      <c r="C36" s="8">
        <f>Hypothèses!C38</f>
        <v>0</v>
      </c>
      <c r="D36" s="9" t="str">
        <f>IF(B36=0,"-",C36-B36)</f>
        <v>-</v>
      </c>
    </row>
    <row r="37" spans="1:4" ht="24" customHeight="1" x14ac:dyDescent="0.3">
      <c r="A37" s="15" t="s">
        <v>62</v>
      </c>
      <c r="B37" s="16">
        <f>SUM(B35:B36)</f>
        <v>5000</v>
      </c>
      <c r="C37" s="16">
        <f>SUM(C35:C36)</f>
        <v>5000</v>
      </c>
      <c r="D37" s="16">
        <f>C37-B37</f>
        <v>0</v>
      </c>
    </row>
    <row r="38" spans="1:4" ht="21.75" customHeight="1" x14ac:dyDescent="0.3">
      <c r="A38" s="40" t="s">
        <v>63</v>
      </c>
      <c r="B38" s="40"/>
      <c r="C38" s="40"/>
      <c r="D38" s="40"/>
    </row>
    <row r="39" spans="1:4" ht="19.5" customHeight="1" x14ac:dyDescent="0.3">
      <c r="A39" s="7" t="s">
        <v>64</v>
      </c>
      <c r="B39" s="8">
        <f>Hypothèses!B35*Hypothèses!B36</f>
        <v>0</v>
      </c>
      <c r="C39" s="8">
        <f>Hypothèses!C35*Hypothèses!C36</f>
        <v>0</v>
      </c>
      <c r="D39" s="9" t="str">
        <f>IF(B39=0,"-",C39-B39)</f>
        <v>-</v>
      </c>
    </row>
    <row r="40" spans="1:4" ht="19.5" customHeight="1" x14ac:dyDescent="0.3">
      <c r="A40" s="7" t="s">
        <v>65</v>
      </c>
      <c r="B40" s="8">
        <f>Hypothèses!B37</f>
        <v>0</v>
      </c>
      <c r="C40" s="8">
        <f>Hypothèses!C37</f>
        <v>0</v>
      </c>
      <c r="D40" s="9" t="str">
        <f>IF(B40=0,"-",C40-B40)</f>
        <v>-</v>
      </c>
    </row>
    <row r="41" spans="1:4" ht="24" customHeight="1" x14ac:dyDescent="0.3">
      <c r="A41" s="13" t="s">
        <v>66</v>
      </c>
      <c r="B41" s="14">
        <f>SUM(B39:B40)</f>
        <v>0</v>
      </c>
      <c r="C41" s="14">
        <f>SUM(C39:C40)</f>
        <v>0</v>
      </c>
      <c r="D41" s="14">
        <f>C41-B41</f>
        <v>0</v>
      </c>
    </row>
    <row r="42" spans="1:4" ht="24" customHeight="1" x14ac:dyDescent="0.3">
      <c r="A42" s="1" t="s">
        <v>67</v>
      </c>
      <c r="B42" s="17">
        <f>B33+B37+B41</f>
        <v>10000</v>
      </c>
      <c r="C42" s="17">
        <f>C33+C37+C41</f>
        <v>10500</v>
      </c>
      <c r="D42" s="17">
        <f>C42-B42</f>
        <v>500</v>
      </c>
    </row>
    <row r="43" spans="1:4" ht="13.5" customHeight="1" x14ac:dyDescent="0.3"/>
    <row r="44" spans="1:4" ht="30" customHeight="1" x14ac:dyDescent="0.3">
      <c r="A44" s="41" t="s">
        <v>68</v>
      </c>
      <c r="B44" s="41"/>
      <c r="C44" s="41"/>
      <c r="D44" s="41"/>
    </row>
    <row r="45" spans="1:4" ht="27.75" customHeight="1" x14ac:dyDescent="0.3">
      <c r="A45" s="18" t="s">
        <v>69</v>
      </c>
      <c r="B45" s="19" t="e">
        <f>B42-B27</f>
        <v>#REF!</v>
      </c>
      <c r="C45" s="19" t="e">
        <f>C42-C27</f>
        <v>#REF!</v>
      </c>
      <c r="D45" s="19" t="e">
        <f>C45-B45</f>
        <v>#REF!</v>
      </c>
    </row>
    <row r="47" spans="1:4" x14ac:dyDescent="0.3">
      <c r="A47" s="42" t="s">
        <v>70</v>
      </c>
      <c r="B47" s="42"/>
      <c r="C47" s="42"/>
      <c r="D47" s="42"/>
    </row>
    <row r="48" spans="1:4" x14ac:dyDescent="0.3">
      <c r="A48" s="42" t="s">
        <v>71</v>
      </c>
      <c r="B48" s="42"/>
      <c r="C48" s="42"/>
      <c r="D48" s="42"/>
    </row>
  </sheetData>
  <mergeCells count="14">
    <mergeCell ref="A1:D1"/>
    <mergeCell ref="A2:D2"/>
    <mergeCell ref="A5:D5"/>
    <mergeCell ref="A6:D6"/>
    <mergeCell ref="A9:D9"/>
    <mergeCell ref="A38:D38"/>
    <mergeCell ref="A44:D44"/>
    <mergeCell ref="A47:D47"/>
    <mergeCell ref="A48:D48"/>
    <mergeCell ref="A13:D13"/>
    <mergeCell ref="A19:D19"/>
    <mergeCell ref="A29:D29"/>
    <mergeCell ref="A30:D30"/>
    <mergeCell ref="A34:D34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zoomScaleNormal="100" workbookViewId="0">
      <selection sqref="A1:C1"/>
    </sheetView>
  </sheetViews>
  <sheetFormatPr baseColWidth="10" defaultColWidth="8.6640625" defaultRowHeight="14.4" x14ac:dyDescent="0.3"/>
  <cols>
    <col min="1" max="1" width="34" customWidth="1"/>
    <col min="2" max="3" width="16" customWidth="1"/>
  </cols>
  <sheetData>
    <row r="1" spans="1:3" ht="31.5" customHeight="1" x14ac:dyDescent="0.3">
      <c r="A1" s="49" t="s">
        <v>72</v>
      </c>
      <c r="B1" s="49"/>
      <c r="C1" s="49"/>
    </row>
    <row r="2" spans="1:3" ht="9.75" customHeight="1" x14ac:dyDescent="0.3"/>
    <row r="3" spans="1:3" ht="21.75" customHeight="1" x14ac:dyDescent="0.3">
      <c r="A3" s="20" t="s">
        <v>73</v>
      </c>
      <c r="B3" s="20" t="s">
        <v>2</v>
      </c>
      <c r="C3" s="20" t="s">
        <v>3</v>
      </c>
    </row>
    <row r="4" spans="1:3" ht="21.75" customHeight="1" x14ac:dyDescent="0.3">
      <c r="A4" s="2" t="s">
        <v>31</v>
      </c>
    </row>
    <row r="5" spans="1:3" ht="21.75" customHeight="1" x14ac:dyDescent="0.3">
      <c r="A5" s="21" t="s">
        <v>32</v>
      </c>
      <c r="B5" s="22" t="e">
        <f>'Plan financier'!B8</f>
        <v>#REF!</v>
      </c>
      <c r="C5" s="22" t="e">
        <f>'Plan financier'!C8</f>
        <v>#REF!</v>
      </c>
    </row>
    <row r="6" spans="1:3" ht="21.75" customHeight="1" x14ac:dyDescent="0.3">
      <c r="A6" s="23" t="s">
        <v>35</v>
      </c>
      <c r="B6" s="24" t="e">
        <f>'Plan financier'!B12</f>
        <v>#REF!</v>
      </c>
      <c r="C6" s="24" t="e">
        <f>'Plan financier'!C12</f>
        <v>#REF!</v>
      </c>
    </row>
    <row r="7" spans="1:3" ht="21.75" customHeight="1" x14ac:dyDescent="0.3">
      <c r="A7" s="25" t="s">
        <v>74</v>
      </c>
      <c r="B7" s="26">
        <f>'Plan financier'!B18</f>
        <v>1550</v>
      </c>
      <c r="C7" s="26">
        <f>'Plan financier'!C18</f>
        <v>1550</v>
      </c>
    </row>
    <row r="8" spans="1:3" ht="21.75" customHeight="1" x14ac:dyDescent="0.3">
      <c r="A8" s="27" t="s">
        <v>75</v>
      </c>
      <c r="B8" s="28">
        <f>'Plan financier'!B25</f>
        <v>11300</v>
      </c>
      <c r="C8" s="28">
        <f>'Plan financier'!C25</f>
        <v>11300</v>
      </c>
    </row>
    <row r="9" spans="1:3" ht="21.75" customHeight="1" x14ac:dyDescent="0.3">
      <c r="A9" s="7" t="s">
        <v>76</v>
      </c>
      <c r="B9" s="8" t="e">
        <f>'Plan financier'!B26</f>
        <v>#REF!</v>
      </c>
      <c r="C9" s="8" t="e">
        <f>'Plan financier'!C26</f>
        <v>#REF!</v>
      </c>
    </row>
    <row r="10" spans="1:3" ht="21.75" customHeight="1" x14ac:dyDescent="0.3">
      <c r="A10" s="2" t="s">
        <v>53</v>
      </c>
      <c r="B10" s="10" t="e">
        <f>'Plan financier'!B27</f>
        <v>#REF!</v>
      </c>
      <c r="C10" s="10" t="e">
        <f>'Plan financier'!C27</f>
        <v>#REF!</v>
      </c>
    </row>
    <row r="11" spans="1:3" ht="9.75" customHeight="1" x14ac:dyDescent="0.3"/>
    <row r="12" spans="1:3" ht="21.75" customHeight="1" x14ac:dyDescent="0.3">
      <c r="A12" s="1" t="s">
        <v>54</v>
      </c>
    </row>
    <row r="13" spans="1:3" ht="21.75" customHeight="1" x14ac:dyDescent="0.3">
      <c r="A13" s="29" t="s">
        <v>55</v>
      </c>
      <c r="B13" s="30">
        <f>'Plan financier'!B33</f>
        <v>5000</v>
      </c>
      <c r="C13" s="30">
        <f>'Plan financier'!C33</f>
        <v>5500</v>
      </c>
    </row>
    <row r="14" spans="1:3" ht="21.75" customHeight="1" x14ac:dyDescent="0.3">
      <c r="A14" s="27" t="s">
        <v>77</v>
      </c>
      <c r="B14" s="28">
        <f>'Plan financier'!B37</f>
        <v>5000</v>
      </c>
      <c r="C14" s="28">
        <f>'Plan financier'!C37</f>
        <v>5000</v>
      </c>
    </row>
    <row r="15" spans="1:3" ht="21.75" customHeight="1" x14ac:dyDescent="0.3">
      <c r="A15" s="25" t="s">
        <v>63</v>
      </c>
      <c r="B15" s="26">
        <f>'Plan financier'!B41</f>
        <v>0</v>
      </c>
      <c r="C15" s="26">
        <f>'Plan financier'!C41</f>
        <v>0</v>
      </c>
    </row>
    <row r="16" spans="1:3" ht="21.75" customHeight="1" x14ac:dyDescent="0.3">
      <c r="A16" s="1" t="s">
        <v>67</v>
      </c>
      <c r="B16" s="17">
        <f>'Plan financier'!B42</f>
        <v>10000</v>
      </c>
      <c r="C16" s="17">
        <f>'Plan financier'!C42</f>
        <v>10500</v>
      </c>
    </row>
    <row r="17" spans="1:3" ht="9.75" customHeight="1" x14ac:dyDescent="0.3"/>
    <row r="18" spans="1:3" ht="21.75" customHeight="1" x14ac:dyDescent="0.3">
      <c r="A18" s="31" t="s">
        <v>68</v>
      </c>
      <c r="B18" s="32" t="e">
        <f>'Plan financier'!B45</f>
        <v>#REF!</v>
      </c>
      <c r="C18" s="32" t="e">
        <f>'Plan financier'!C45</f>
        <v>#REF!</v>
      </c>
    </row>
  </sheetData>
  <mergeCells count="1">
    <mergeCell ref="A1:C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Hypothèses</vt:lpstr>
      <vt:lpstr>Plan financier</vt:lpstr>
      <vt:lpstr>Récapitulatif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Henri kuunders</cp:lastModifiedBy>
  <cp:revision>0</cp:revision>
  <dcterms:created xsi:type="dcterms:W3CDTF">2026-05-05T08:50:19Z</dcterms:created>
  <dcterms:modified xsi:type="dcterms:W3CDTF">2026-05-05T11:36:53Z</dcterms:modified>
  <dc:language>en-US</dc:language>
</cp:coreProperties>
</file>