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pepin\Desktop\"/>
    </mc:Choice>
  </mc:AlternateContent>
  <xr:revisionPtr revIDLastSave="0" documentId="8_{3E5CBC85-746E-4B97-8425-934ACBD0C877}" xr6:coauthVersionLast="44" xr6:coauthVersionMax="44" xr10:uidLastSave="{00000000-0000-0000-0000-000000000000}"/>
  <bookViews>
    <workbookView xWindow="-120" yWindow="-120" windowWidth="20730" windowHeight="11160" xr2:uid="{6540C73F-06D6-F54F-A4ED-3F7B2528D1DD}"/>
  </bookViews>
  <sheets>
    <sheet name="RMM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4" i="1" l="1"/>
  <c r="D23" i="1"/>
  <c r="D22" i="1"/>
  <c r="D21" i="1"/>
  <c r="D20" i="1"/>
  <c r="D19" i="1"/>
  <c r="D15" i="1"/>
  <c r="D14" i="1"/>
  <c r="D13" i="1"/>
  <c r="D9" i="1"/>
  <c r="D8" i="1"/>
  <c r="D7" i="1"/>
  <c r="D6" i="1"/>
  <c r="D5" i="1"/>
  <c r="D4" i="1"/>
  <c r="D3" i="1"/>
  <c r="C54" i="1"/>
  <c r="C45" i="1"/>
  <c r="E54" i="1"/>
  <c r="F54" i="1"/>
  <c r="G54" i="1"/>
  <c r="H54" i="1"/>
  <c r="I54" i="1"/>
  <c r="J54" i="1"/>
  <c r="K54" i="1"/>
  <c r="L54" i="1"/>
  <c r="M54" i="1"/>
  <c r="N54" i="1"/>
  <c r="O54" i="1"/>
  <c r="P54" i="1"/>
  <c r="D54" i="1"/>
  <c r="H45" i="1"/>
  <c r="I45" i="1"/>
  <c r="J45" i="1"/>
  <c r="K45" i="1"/>
  <c r="L45" i="1"/>
  <c r="M45" i="1"/>
  <c r="N45" i="1"/>
  <c r="O45" i="1"/>
  <c r="P45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C39" i="1"/>
  <c r="G45" i="1"/>
  <c r="F45" i="1"/>
  <c r="E45" i="1"/>
  <c r="D45" i="1"/>
  <c r="O53" i="1"/>
  <c r="M53" i="1"/>
  <c r="G53" i="1"/>
  <c r="O52" i="1"/>
  <c r="M52" i="1"/>
  <c r="G52" i="1"/>
  <c r="O51" i="1"/>
  <c r="M51" i="1"/>
  <c r="G51" i="1"/>
  <c r="O50" i="1"/>
  <c r="M50" i="1"/>
  <c r="G50" i="1"/>
  <c r="O49" i="1"/>
  <c r="G49" i="1"/>
  <c r="M48" i="1"/>
  <c r="O44" i="1"/>
  <c r="G44" i="1"/>
  <c r="M43" i="1"/>
  <c r="O43" i="1" s="1"/>
  <c r="M42" i="1"/>
  <c r="O38" i="1"/>
  <c r="M38" i="1"/>
  <c r="M37" i="1"/>
  <c r="O37" i="1"/>
  <c r="O33" i="1"/>
  <c r="O36" i="1"/>
  <c r="G34" i="1"/>
  <c r="G35" i="1"/>
  <c r="G36" i="1"/>
  <c r="G37" i="1"/>
  <c r="G38" i="1"/>
  <c r="O48" i="1"/>
  <c r="O42" i="1"/>
  <c r="O35" i="1"/>
  <c r="O34" i="1"/>
  <c r="O32" i="1"/>
  <c r="M35" i="1" l="1"/>
  <c r="M34" i="1"/>
  <c r="G32" i="1"/>
  <c r="G33" i="1"/>
  <c r="M32" i="1"/>
  <c r="I19" i="1" l="1"/>
  <c r="K19" i="1" s="1"/>
  <c r="I13" i="1"/>
  <c r="K13" i="1" s="1"/>
  <c r="I5" i="1"/>
  <c r="K5" i="1" s="1"/>
  <c r="M5" i="1" s="1"/>
  <c r="I4" i="1"/>
  <c r="K4" i="1" s="1"/>
  <c r="M4" i="1" s="1"/>
  <c r="M6" i="1"/>
  <c r="M7" i="1"/>
  <c r="M8" i="1"/>
  <c r="M9" i="1"/>
  <c r="M10" i="1"/>
  <c r="M11" i="1"/>
  <c r="M12" i="1"/>
  <c r="M14" i="1"/>
  <c r="M15" i="1"/>
  <c r="M16" i="1"/>
  <c r="M17" i="1"/>
  <c r="M18" i="1"/>
  <c r="M20" i="1"/>
  <c r="M21" i="1"/>
  <c r="M22" i="1"/>
  <c r="M23" i="1"/>
  <c r="M24" i="1"/>
  <c r="M25" i="1"/>
  <c r="M26" i="1"/>
  <c r="M27" i="1"/>
  <c r="M28" i="1"/>
  <c r="I3" i="1"/>
  <c r="K3" i="1" s="1"/>
  <c r="M3" i="1" s="1"/>
  <c r="J13" i="1" l="1"/>
  <c r="M13" i="1" s="1"/>
  <c r="J19" i="1"/>
  <c r="M19" i="1"/>
  <c r="D29" i="1"/>
  <c r="F29" i="1"/>
  <c r="I29" i="1"/>
  <c r="K29" i="1"/>
  <c r="L29" i="1"/>
  <c r="J29" i="1" l="1"/>
  <c r="M29" i="1"/>
</calcChain>
</file>

<file path=xl/sharedStrings.xml><?xml version="1.0" encoding="utf-8"?>
<sst xmlns="http://schemas.openxmlformats.org/spreadsheetml/2006/main" count="147" uniqueCount="50">
  <si>
    <t>Nbre d'élèves/école</t>
  </si>
  <si>
    <t>nbre de repas/semaine</t>
  </si>
  <si>
    <t>nbre semaines</t>
  </si>
  <si>
    <t>nbre élèves</t>
  </si>
  <si>
    <t>Coût global Sept-oct</t>
  </si>
  <si>
    <t>coût nov/dec</t>
  </si>
  <si>
    <t>Coüt global jan/avril</t>
  </si>
  <si>
    <t>Total public cible</t>
  </si>
  <si>
    <t>Public ciblé</t>
  </si>
  <si>
    <t>2 ans</t>
  </si>
  <si>
    <t>3 ans</t>
  </si>
  <si>
    <t>4 ans</t>
  </si>
  <si>
    <t>5 ans et plus</t>
  </si>
  <si>
    <t>Total Pré élémentaire</t>
  </si>
  <si>
    <t>CP</t>
  </si>
  <si>
    <t>CE1</t>
  </si>
  <si>
    <t>CE2</t>
  </si>
  <si>
    <t>CM1</t>
  </si>
  <si>
    <t>CM2</t>
  </si>
  <si>
    <t>Total élémentaire</t>
  </si>
  <si>
    <t>Ulis</t>
  </si>
  <si>
    <t xml:space="preserve">Effectif total école </t>
  </si>
  <si>
    <t>Remontées prévisions Décibel Juin 2019</t>
  </si>
  <si>
    <t>coût  pour 1 repas (euros)</t>
  </si>
  <si>
    <t>E.E.PU</t>
  </si>
  <si>
    <t>ECOLE ELEMENTAIRE PUBLIQUE     EUGENE HONORIEN</t>
  </si>
  <si>
    <t>REMIRE-MONTJOLY</t>
  </si>
  <si>
    <t>E.M.PU</t>
  </si>
  <si>
    <t>ECOLE MATERNELLE PUBLIQUE      MICHEL DIPP</t>
  </si>
  <si>
    <t>ECOLE ELEMENTAIRE PUBLIQUE     JACQUES LONY</t>
  </si>
  <si>
    <t>ECOLE PRIMAIRE PUBLIQUE        EDGARD GALLIOT</t>
  </si>
  <si>
    <t>ECOLE MATERNELLE PUBLIQUE      EMILE GENTILHOMME</t>
  </si>
  <si>
    <t>ECOLE ELEMENTAIRE PUBLIQUE     MOULIN A VENT</t>
  </si>
  <si>
    <t>GROUPE SCOLAIRE PUBLIQUE       PARC LINDOR</t>
  </si>
  <si>
    <t>ECOLE ELEMENTAIRE PUBLIQUE     ELVINA LIXEF</t>
  </si>
  <si>
    <t>ECOLE ELEMENTAIRE PUBLIQUE     JULES MINIDOQUE</t>
  </si>
  <si>
    <t>ECOLE MATERNELLE PUBLIQUE      SAINT-ANGE METHON</t>
  </si>
  <si>
    <t>ECOLE PRIMAIRE PUBLIQUE        BALATA</t>
  </si>
  <si>
    <t>MATOURY</t>
  </si>
  <si>
    <t>ECOLE MATERNELLE PUBLIQUE      BALATA</t>
  </si>
  <si>
    <t>ECOLE ELEMENTAIRE PUBLIQUE     ABRIBA</t>
  </si>
  <si>
    <t>ECOLE ELEMENTAIRE PUBLIQUE     LE LARIVOT</t>
  </si>
  <si>
    <t>ECOLE ELEMENTAIRE PUBLIQUE     GRPE SCOLAIRE MAURICE BELLONY</t>
  </si>
  <si>
    <t>ECOLE ELEMENTAIRE PUBLIQUE     LA RHUMERIE</t>
  </si>
  <si>
    <t/>
  </si>
  <si>
    <t>CP/CE1/ULIS</t>
  </si>
  <si>
    <t>oui</t>
  </si>
  <si>
    <t>oui (reste des élèves)</t>
  </si>
  <si>
    <t>tous</t>
  </si>
  <si>
    <t>7 et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</si>
</sst>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12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theme="4" tint="-0.249977111117893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rgb="FFFFC00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49" fontId="3" fillId="0" borderId="1" xfId="1" applyNumberFormat="1" applyFont="1" applyFill="1" applyBorder="1" applyAlignment="1" applyProtection="1">
      <alignment horizontal="left" vertical="center"/>
      <protection locked="0"/>
    </xf>
    <xf numFmtId="49" fontId="4" fillId="0" borderId="1" xfId="1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/>
    </xf>
    <xf numFmtId="49" fontId="4" fillId="0" borderId="4" xfId="1" applyNumberFormat="1" applyFont="1" applyFill="1" applyBorder="1" applyAlignment="1" applyProtection="1">
      <alignment horizontal="left" vertical="center"/>
      <protection locked="0"/>
    </xf>
    <xf numFmtId="0" fontId="3" fillId="3" borderId="8" xfId="1" applyFont="1" applyFill="1" applyBorder="1" applyAlignment="1" applyProtection="1">
      <alignment horizontal="center" vertical="center" wrapText="1"/>
      <protection locked="0"/>
    </xf>
    <xf numFmtId="0" fontId="3" fillId="3" borderId="5" xfId="1" applyFont="1" applyFill="1" applyBorder="1" applyAlignment="1" applyProtection="1">
      <alignment horizontal="center" vertical="center" wrapText="1"/>
      <protection locked="0"/>
    </xf>
    <xf numFmtId="0" fontId="7" fillId="3" borderId="5" xfId="1" applyFont="1" applyFill="1" applyBorder="1" applyAlignment="1" applyProtection="1">
      <alignment horizontal="center" vertical="center" wrapText="1"/>
      <protection locked="0"/>
    </xf>
    <xf numFmtId="0" fontId="5" fillId="3" borderId="0" xfId="1" applyFont="1" applyFill="1" applyBorder="1" applyAlignment="1" applyProtection="1">
      <alignment horizontal="center" vertical="center" wrapText="1"/>
      <protection locked="0"/>
    </xf>
    <xf numFmtId="0" fontId="3" fillId="4" borderId="8" xfId="1" applyFont="1" applyFill="1" applyBorder="1" applyAlignment="1" applyProtection="1">
      <alignment horizontal="center" vertical="center" wrapText="1"/>
      <protection locked="0"/>
    </xf>
    <xf numFmtId="0" fontId="3" fillId="4" borderId="5" xfId="1" applyFont="1" applyFill="1" applyBorder="1" applyAlignment="1" applyProtection="1">
      <alignment horizontal="center" vertical="center" wrapText="1"/>
      <protection locked="0"/>
    </xf>
    <xf numFmtId="0" fontId="3" fillId="4" borderId="9" xfId="1" applyFont="1" applyFill="1" applyBorder="1" applyAlignment="1" applyProtection="1">
      <alignment horizontal="center" vertical="center" wrapText="1"/>
      <protection locked="0"/>
    </xf>
    <xf numFmtId="0" fontId="5" fillId="4" borderId="10" xfId="1" applyFont="1" applyFill="1" applyBorder="1" applyAlignment="1" applyProtection="1">
      <alignment horizontal="center" vertical="center" wrapText="1"/>
      <protection locked="0"/>
    </xf>
    <xf numFmtId="0" fontId="8" fillId="5" borderId="11" xfId="1" applyFont="1" applyFill="1" applyBorder="1" applyAlignment="1" applyProtection="1">
      <alignment horizontal="center" vertical="center" wrapText="1"/>
      <protection locked="0"/>
    </xf>
    <xf numFmtId="0" fontId="5" fillId="4" borderId="11" xfId="1" applyFont="1" applyFill="1" applyBorder="1" applyAlignment="1" applyProtection="1">
      <alignment horizontal="center" vertical="center" wrapText="1"/>
    </xf>
    <xf numFmtId="0" fontId="5" fillId="6" borderId="12" xfId="1" applyFont="1" applyFill="1" applyBorder="1" applyAlignment="1">
      <alignment horizontal="center" vertical="center" wrapText="1"/>
    </xf>
    <xf numFmtId="164" fontId="0" fillId="0" borderId="2" xfId="0" applyNumberFormat="1" applyFill="1" applyBorder="1"/>
    <xf numFmtId="0" fontId="0" fillId="0" borderId="2" xfId="0" applyFill="1" applyBorder="1"/>
    <xf numFmtId="164" fontId="2" fillId="0" borderId="2" xfId="0" applyNumberFormat="1" applyFont="1" applyFill="1" applyBorder="1"/>
    <xf numFmtId="49" fontId="4" fillId="0" borderId="6" xfId="1" applyNumberFormat="1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/>
    <xf numFmtId="0" fontId="1" fillId="0" borderId="7" xfId="0" applyFont="1" applyFill="1" applyBorder="1"/>
    <xf numFmtId="0" fontId="2" fillId="7" borderId="2" xfId="0" applyFont="1" applyFill="1" applyBorder="1"/>
    <xf numFmtId="0" fontId="0" fillId="0" borderId="2" xfId="0" applyFill="1" applyBorder="1" applyAlignment="1">
      <alignment horizontal="center"/>
    </xf>
    <xf numFmtId="0" fontId="0" fillId="0" borderId="7" xfId="0" applyFill="1" applyBorder="1"/>
    <xf numFmtId="49" fontId="3" fillId="8" borderId="1" xfId="1" applyNumberFormat="1" applyFont="1" applyFill="1" applyBorder="1" applyAlignment="1" applyProtection="1">
      <alignment horizontal="left" vertical="center"/>
      <protection locked="0"/>
    </xf>
    <xf numFmtId="49" fontId="4" fillId="9" borderId="1" xfId="1" applyNumberFormat="1" applyFont="1" applyFill="1" applyBorder="1" applyAlignment="1" applyProtection="1">
      <alignment horizontal="left" vertical="center"/>
      <protection locked="0"/>
    </xf>
    <xf numFmtId="49" fontId="4" fillId="8" borderId="1" xfId="1" applyNumberFormat="1" applyFont="1" applyFill="1" applyBorder="1" applyAlignment="1" applyProtection="1">
      <alignment horizontal="left" vertical="center"/>
      <protection locked="0"/>
    </xf>
    <xf numFmtId="49" fontId="4" fillId="10" borderId="1" xfId="1" applyNumberFormat="1" applyFont="1" applyFill="1" applyBorder="1" applyAlignment="1" applyProtection="1">
      <alignment horizontal="left" vertical="center"/>
      <protection locked="0"/>
    </xf>
    <xf numFmtId="49" fontId="9" fillId="10" borderId="1" xfId="1" applyNumberFormat="1" applyFont="1" applyFill="1" applyBorder="1" applyAlignment="1" applyProtection="1">
      <alignment horizontal="left" vertical="center"/>
      <protection locked="0"/>
    </xf>
    <xf numFmtId="49" fontId="10" fillId="10" borderId="1" xfId="1" applyNumberFormat="1" applyFont="1" applyFill="1" applyBorder="1" applyAlignment="1" applyProtection="1">
      <alignment horizontal="left" vertical="center"/>
      <protection locked="0"/>
    </xf>
    <xf numFmtId="49" fontId="9" fillId="8" borderId="1" xfId="1" applyNumberFormat="1" applyFont="1" applyFill="1" applyBorder="1" applyAlignment="1" applyProtection="1">
      <alignment horizontal="left" vertical="center"/>
      <protection locked="0"/>
    </xf>
    <xf numFmtId="49" fontId="4" fillId="11" borderId="1" xfId="1" applyNumberFormat="1" applyFont="1" applyFill="1" applyBorder="1" applyAlignment="1" applyProtection="1">
      <alignment horizontal="left" vertical="center"/>
      <protection locked="0"/>
    </xf>
    <xf numFmtId="49" fontId="9" fillId="11" borderId="1" xfId="1" applyNumberFormat="1" applyFont="1" applyFill="1" applyBorder="1" applyAlignment="1" applyProtection="1">
      <alignment horizontal="left" vertical="center"/>
      <protection locked="0"/>
    </xf>
    <xf numFmtId="49" fontId="4" fillId="12" borderId="1" xfId="1" applyNumberFormat="1" applyFont="1" applyFill="1" applyBorder="1" applyAlignment="1" applyProtection="1">
      <alignment horizontal="left" vertical="center"/>
      <protection locked="0"/>
    </xf>
    <xf numFmtId="0" fontId="0" fillId="13" borderId="2" xfId="0" applyFill="1" applyBorder="1"/>
    <xf numFmtId="49" fontId="11" fillId="8" borderId="1" xfId="1" applyNumberFormat="1" applyFont="1" applyFill="1" applyBorder="1" applyAlignment="1" applyProtection="1">
      <alignment horizontal="left" vertical="center"/>
      <protection locked="0"/>
    </xf>
    <xf numFmtId="0" fontId="0" fillId="14" borderId="2" xfId="0" applyFill="1" applyBorder="1"/>
    <xf numFmtId="0" fontId="2" fillId="7" borderId="2" xfId="0" applyFont="1" applyFill="1" applyBorder="1" applyAlignment="1">
      <alignment horizontal="center"/>
    </xf>
    <xf numFmtId="164" fontId="0" fillId="15" borderId="2" xfId="0" applyNumberFormat="1" applyFill="1" applyBorder="1"/>
    <xf numFmtId="164" fontId="2" fillId="15" borderId="2" xfId="0" applyNumberFormat="1" applyFont="1" applyFill="1" applyBorder="1"/>
  </cellXfs>
  <cellStyles count="2">
    <cellStyle name="Normal" xfId="0" builtinId="0"/>
    <cellStyle name="Normal 2 3" xfId="1" xr:uid="{D83C49F2-F049-A342-9086-FBC22933AB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F9A01-5619-4C40-9167-78590123AD36}">
  <dimension ref="A2:P54"/>
  <sheetViews>
    <sheetView tabSelected="1" topLeftCell="C1" zoomScale="80" zoomScaleNormal="80" workbookViewId="0">
      <selection activeCell="L59" sqref="L59"/>
    </sheetView>
  </sheetViews>
  <sheetFormatPr baseColWidth="10" defaultRowHeight="15.75" x14ac:dyDescent="0.25"/>
  <cols>
    <col min="2" max="2" width="62.5" customWidth="1"/>
    <col min="3" max="3" width="21.375" customWidth="1"/>
    <col min="4" max="4" width="15.5" customWidth="1"/>
    <col min="6" max="6" width="20.125" customWidth="1"/>
    <col min="7" max="7" width="13.5" customWidth="1"/>
  </cols>
  <sheetData>
    <row r="2" spans="1:13" ht="39" x14ac:dyDescent="0.25">
      <c r="D2" s="3" t="s">
        <v>0</v>
      </c>
      <c r="E2" s="3" t="s">
        <v>23</v>
      </c>
      <c r="F2" s="7" t="s">
        <v>8</v>
      </c>
      <c r="G2" s="4" t="s">
        <v>1</v>
      </c>
      <c r="H2" s="4" t="s">
        <v>2</v>
      </c>
      <c r="I2" s="4" t="s">
        <v>3</v>
      </c>
      <c r="J2" s="4" t="s">
        <v>4</v>
      </c>
      <c r="K2" s="4" t="s">
        <v>5</v>
      </c>
      <c r="L2" s="5" t="s">
        <v>6</v>
      </c>
      <c r="M2" s="6" t="s">
        <v>7</v>
      </c>
    </row>
    <row r="3" spans="1:13" x14ac:dyDescent="0.25">
      <c r="A3" s="29" t="s">
        <v>24</v>
      </c>
      <c r="B3" s="29" t="s">
        <v>25</v>
      </c>
      <c r="C3" s="29" t="s">
        <v>26</v>
      </c>
      <c r="D3" s="43">
        <f>RMM!$O$32</f>
        <v>404</v>
      </c>
      <c r="E3" s="27">
        <v>1.5</v>
      </c>
      <c r="F3" s="21" t="s">
        <v>45</v>
      </c>
      <c r="G3" s="21">
        <v>1</v>
      </c>
      <c r="H3" s="21">
        <v>7</v>
      </c>
      <c r="I3" s="20">
        <f>H39+I39+N39</f>
        <v>573</v>
      </c>
      <c r="J3" s="39"/>
      <c r="K3" s="21">
        <f>I3*H3*E3</f>
        <v>6016.5</v>
      </c>
      <c r="L3" s="21"/>
      <c r="M3" s="21">
        <f>SUM(J3:L3)</f>
        <v>6016.5</v>
      </c>
    </row>
    <row r="4" spans="1:13" x14ac:dyDescent="0.25">
      <c r="A4" s="30" t="s">
        <v>27</v>
      </c>
      <c r="B4" s="40" t="s">
        <v>28</v>
      </c>
      <c r="C4" s="31" t="s">
        <v>26</v>
      </c>
      <c r="D4" s="43">
        <f>RMM!$O$33</f>
        <v>120</v>
      </c>
      <c r="E4" s="27">
        <v>1.5</v>
      </c>
      <c r="F4" s="21" t="s">
        <v>46</v>
      </c>
      <c r="G4" s="21">
        <v>1</v>
      </c>
      <c r="H4" s="21">
        <v>7</v>
      </c>
      <c r="I4" s="20">
        <f>G33</f>
        <v>120</v>
      </c>
      <c r="J4" s="41"/>
      <c r="K4" s="21">
        <f>I4*H4*E4</f>
        <v>1260</v>
      </c>
      <c r="L4" s="21"/>
      <c r="M4" s="21">
        <f t="shared" ref="M4:M28" si="0">SUM(J4:L4)</f>
        <v>1260</v>
      </c>
    </row>
    <row r="5" spans="1:13" x14ac:dyDescent="0.25">
      <c r="A5" s="31" t="s">
        <v>24</v>
      </c>
      <c r="B5" s="40" t="s">
        <v>29</v>
      </c>
      <c r="C5" s="31" t="s">
        <v>26</v>
      </c>
      <c r="D5" s="43">
        <f>RMM!$O$34</f>
        <v>176</v>
      </c>
      <c r="E5" s="27">
        <v>1.5</v>
      </c>
      <c r="F5" s="21" t="s">
        <v>47</v>
      </c>
      <c r="G5" s="21">
        <v>1</v>
      </c>
      <c r="H5" s="21">
        <v>7</v>
      </c>
      <c r="I5" s="20">
        <f>J34+K34+L34</f>
        <v>126</v>
      </c>
      <c r="J5" s="41"/>
      <c r="K5" s="21">
        <f>I5*H5*E5</f>
        <v>1323</v>
      </c>
      <c r="L5" s="21"/>
      <c r="M5" s="21">
        <f t="shared" si="0"/>
        <v>1323</v>
      </c>
    </row>
    <row r="6" spans="1:13" x14ac:dyDescent="0.25">
      <c r="A6" s="31" t="s">
        <v>24</v>
      </c>
      <c r="B6" s="31" t="s">
        <v>30</v>
      </c>
      <c r="C6" s="31" t="s">
        <v>26</v>
      </c>
      <c r="D6" s="43">
        <f>RMM!$O$35</f>
        <v>202</v>
      </c>
      <c r="E6" s="27">
        <v>1.5</v>
      </c>
      <c r="F6" s="21"/>
      <c r="G6" s="21"/>
      <c r="H6" s="21"/>
      <c r="I6" s="21"/>
      <c r="J6" s="21"/>
      <c r="K6" s="21"/>
      <c r="L6" s="21"/>
      <c r="M6" s="21">
        <f t="shared" si="0"/>
        <v>0</v>
      </c>
    </row>
    <row r="7" spans="1:13" x14ac:dyDescent="0.25">
      <c r="A7" s="30" t="s">
        <v>27</v>
      </c>
      <c r="B7" s="31" t="s">
        <v>31</v>
      </c>
      <c r="C7" s="31" t="s">
        <v>26</v>
      </c>
      <c r="D7" s="43">
        <f>RMM!$O$36</f>
        <v>355</v>
      </c>
      <c r="E7" s="27">
        <v>1.5</v>
      </c>
      <c r="F7" s="21"/>
      <c r="G7" s="21"/>
      <c r="H7" s="21"/>
      <c r="I7" s="21"/>
      <c r="J7" s="21"/>
      <c r="K7" s="21"/>
      <c r="L7" s="21"/>
      <c r="M7" s="21">
        <f t="shared" si="0"/>
        <v>0</v>
      </c>
    </row>
    <row r="8" spans="1:13" x14ac:dyDescent="0.25">
      <c r="A8" s="31" t="s">
        <v>24</v>
      </c>
      <c r="B8" s="31" t="s">
        <v>32</v>
      </c>
      <c r="C8" s="31" t="s">
        <v>26</v>
      </c>
      <c r="D8" s="43">
        <f>RMM!$O$37</f>
        <v>466</v>
      </c>
      <c r="E8" s="27">
        <v>1.5</v>
      </c>
      <c r="F8" s="21"/>
      <c r="G8" s="21"/>
      <c r="H8" s="21"/>
      <c r="I8" s="21"/>
      <c r="J8" s="21"/>
      <c r="K8" s="21"/>
      <c r="L8" s="21"/>
      <c r="M8" s="21">
        <f t="shared" si="0"/>
        <v>0</v>
      </c>
    </row>
    <row r="9" spans="1:13" x14ac:dyDescent="0.25">
      <c r="A9" s="32" t="s">
        <v>24</v>
      </c>
      <c r="B9" s="32" t="s">
        <v>33</v>
      </c>
      <c r="C9" s="32" t="s">
        <v>26</v>
      </c>
      <c r="D9" s="43">
        <f>RMM!$O$38</f>
        <v>348</v>
      </c>
      <c r="E9" s="27">
        <v>1.5</v>
      </c>
      <c r="F9" s="21"/>
      <c r="G9" s="21"/>
      <c r="H9" s="21"/>
      <c r="I9" s="21"/>
      <c r="J9" s="21"/>
      <c r="K9" s="21"/>
      <c r="L9" s="21"/>
      <c r="M9" s="21">
        <f t="shared" si="0"/>
        <v>0</v>
      </c>
    </row>
    <row r="10" spans="1:13" x14ac:dyDescent="0.25">
      <c r="D10" s="20"/>
      <c r="E10" s="27"/>
      <c r="F10" s="21"/>
      <c r="G10" s="21"/>
      <c r="H10" s="21"/>
      <c r="I10" s="21"/>
      <c r="J10" s="21"/>
      <c r="K10" s="21"/>
      <c r="L10" s="21"/>
      <c r="M10" s="21">
        <f t="shared" si="0"/>
        <v>0</v>
      </c>
    </row>
    <row r="11" spans="1:13" x14ac:dyDescent="0.25">
      <c r="D11" s="20"/>
      <c r="E11" s="27"/>
      <c r="F11" s="21"/>
      <c r="G11" s="21"/>
      <c r="H11" s="21"/>
      <c r="I11" s="20"/>
      <c r="J11" s="21"/>
      <c r="K11" s="21"/>
      <c r="L11" s="21"/>
      <c r="M11" s="21">
        <f t="shared" si="0"/>
        <v>0</v>
      </c>
    </row>
    <row r="12" spans="1:13" x14ac:dyDescent="0.25">
      <c r="D12" s="20"/>
      <c r="E12" s="27"/>
      <c r="F12" s="21"/>
      <c r="G12" s="21"/>
      <c r="H12" s="21"/>
      <c r="I12" s="20"/>
      <c r="J12" s="21"/>
      <c r="K12" s="21"/>
      <c r="L12" s="21"/>
      <c r="M12" s="21">
        <f t="shared" si="0"/>
        <v>0</v>
      </c>
    </row>
    <row r="13" spans="1:13" x14ac:dyDescent="0.25">
      <c r="A13" s="33" t="s">
        <v>24</v>
      </c>
      <c r="B13" s="33" t="s">
        <v>34</v>
      </c>
      <c r="C13" s="34" t="s">
        <v>26</v>
      </c>
      <c r="D13" s="43">
        <f>RMM!$O$42</f>
        <v>216</v>
      </c>
      <c r="E13" s="27">
        <v>1.5</v>
      </c>
      <c r="F13" s="21" t="s">
        <v>48</v>
      </c>
      <c r="G13" s="21">
        <v>1</v>
      </c>
      <c r="H13" s="21">
        <v>15</v>
      </c>
      <c r="I13" s="20">
        <f>P45</f>
        <v>888</v>
      </c>
      <c r="J13" s="21">
        <f>I13*7*G13*E13</f>
        <v>9324</v>
      </c>
      <c r="K13" s="21">
        <f>I13*7*G13*E13</f>
        <v>9324</v>
      </c>
      <c r="L13" s="21"/>
      <c r="M13" s="21">
        <f t="shared" si="0"/>
        <v>18648</v>
      </c>
    </row>
    <row r="14" spans="1:13" x14ac:dyDescent="0.25">
      <c r="A14" s="29" t="s">
        <v>24</v>
      </c>
      <c r="B14" s="35" t="s">
        <v>35</v>
      </c>
      <c r="C14" s="29" t="s">
        <v>26</v>
      </c>
      <c r="D14" s="43">
        <f>RMM!$O$43</f>
        <v>337</v>
      </c>
      <c r="E14" s="27">
        <v>1.5</v>
      </c>
      <c r="F14" s="21"/>
      <c r="G14" s="21"/>
      <c r="H14" s="21"/>
      <c r="I14" s="21"/>
      <c r="J14" s="21"/>
      <c r="K14" s="21"/>
      <c r="L14" s="21"/>
      <c r="M14" s="21">
        <f t="shared" si="0"/>
        <v>0</v>
      </c>
    </row>
    <row r="15" spans="1:13" x14ac:dyDescent="0.25">
      <c r="A15" s="30" t="s">
        <v>27</v>
      </c>
      <c r="B15" s="35" t="s">
        <v>36</v>
      </c>
      <c r="C15" s="31" t="s">
        <v>26</v>
      </c>
      <c r="D15" s="43">
        <f>RMM!$O$44</f>
        <v>346</v>
      </c>
      <c r="E15" s="27">
        <v>1.5</v>
      </c>
      <c r="F15" s="21"/>
      <c r="G15" s="21"/>
      <c r="H15" s="21"/>
      <c r="I15" s="20"/>
      <c r="J15" s="21"/>
      <c r="K15" s="21"/>
      <c r="L15" s="21"/>
      <c r="M15" s="21">
        <f t="shared" si="0"/>
        <v>0</v>
      </c>
    </row>
    <row r="16" spans="1:13" x14ac:dyDescent="0.25">
      <c r="A16" s="2"/>
      <c r="B16" s="2"/>
      <c r="C16" s="2"/>
      <c r="D16" s="20"/>
      <c r="E16" s="27"/>
      <c r="F16" s="21"/>
      <c r="G16" s="21"/>
      <c r="H16" s="21"/>
      <c r="I16" s="21"/>
      <c r="J16" s="21"/>
      <c r="K16" s="21"/>
      <c r="L16" s="21"/>
      <c r="M16" s="21">
        <f t="shared" si="0"/>
        <v>0</v>
      </c>
    </row>
    <row r="17" spans="1:16" x14ac:dyDescent="0.25">
      <c r="A17" s="2"/>
      <c r="B17" s="2"/>
      <c r="C17" s="2"/>
      <c r="D17" s="20"/>
      <c r="E17" s="27"/>
      <c r="F17" s="21"/>
      <c r="G17" s="21"/>
      <c r="H17" s="21"/>
      <c r="I17" s="21"/>
      <c r="J17" s="21"/>
      <c r="K17" s="21"/>
      <c r="L17" s="21"/>
      <c r="M17" s="21">
        <f t="shared" si="0"/>
        <v>0</v>
      </c>
    </row>
    <row r="18" spans="1:16" x14ac:dyDescent="0.25">
      <c r="D18" s="20"/>
      <c r="E18" s="27"/>
      <c r="F18" s="21"/>
      <c r="G18" s="21"/>
      <c r="H18" s="21"/>
      <c r="I18" s="21"/>
      <c r="J18" s="21"/>
      <c r="K18" s="21"/>
      <c r="L18" s="21"/>
      <c r="M18" s="21">
        <f t="shared" si="0"/>
        <v>0</v>
      </c>
    </row>
    <row r="19" spans="1:16" x14ac:dyDescent="0.25">
      <c r="A19" s="36" t="s">
        <v>24</v>
      </c>
      <c r="B19" s="37" t="s">
        <v>37</v>
      </c>
      <c r="C19" s="36" t="s">
        <v>38</v>
      </c>
      <c r="D19" s="43">
        <f>RMM!$O$48</f>
        <v>257</v>
      </c>
      <c r="E19" s="27">
        <v>1.5</v>
      </c>
      <c r="F19" s="21" t="s">
        <v>48</v>
      </c>
      <c r="G19" s="21">
        <v>1</v>
      </c>
      <c r="H19" s="21">
        <v>15</v>
      </c>
      <c r="I19" s="20">
        <f>P54</f>
        <v>1894</v>
      </c>
      <c r="J19" s="21">
        <f>I19*7*G19*E19</f>
        <v>19887</v>
      </c>
      <c r="K19" s="21">
        <f>I19*7*E19</f>
        <v>19887</v>
      </c>
      <c r="L19" s="21"/>
      <c r="M19" s="21">
        <f t="shared" si="0"/>
        <v>39774</v>
      </c>
    </row>
    <row r="20" spans="1:16" x14ac:dyDescent="0.25">
      <c r="A20" s="38" t="s">
        <v>27</v>
      </c>
      <c r="B20" s="33" t="s">
        <v>39</v>
      </c>
      <c r="C20" s="32" t="s">
        <v>38</v>
      </c>
      <c r="D20" s="43">
        <f>RMM!$O$49</f>
        <v>166</v>
      </c>
      <c r="E20" s="27">
        <v>1.5</v>
      </c>
      <c r="F20" s="21"/>
      <c r="G20" s="21"/>
      <c r="H20" s="21"/>
      <c r="I20" s="20"/>
      <c r="J20" s="21"/>
      <c r="K20" s="21"/>
      <c r="L20" s="21"/>
      <c r="M20" s="21">
        <f t="shared" si="0"/>
        <v>0</v>
      </c>
    </row>
    <row r="21" spans="1:16" x14ac:dyDescent="0.25">
      <c r="A21" s="32" t="s">
        <v>24</v>
      </c>
      <c r="B21" s="33" t="s">
        <v>40</v>
      </c>
      <c r="C21" s="32" t="s">
        <v>38</v>
      </c>
      <c r="D21" s="43">
        <f>RMM!$O$50</f>
        <v>473</v>
      </c>
      <c r="E21" s="27">
        <v>1.5</v>
      </c>
      <c r="F21" s="21"/>
      <c r="G21" s="21"/>
      <c r="H21" s="21"/>
      <c r="I21" s="21"/>
      <c r="J21" s="21"/>
      <c r="K21" s="21"/>
      <c r="L21" s="21"/>
      <c r="M21" s="21">
        <f t="shared" si="0"/>
        <v>0</v>
      </c>
    </row>
    <row r="22" spans="1:16" x14ac:dyDescent="0.25">
      <c r="A22" s="32" t="s">
        <v>24</v>
      </c>
      <c r="B22" s="33" t="s">
        <v>41</v>
      </c>
      <c r="C22" s="32" t="s">
        <v>38</v>
      </c>
      <c r="D22" s="43">
        <f>RMM!$O$51</f>
        <v>325</v>
      </c>
      <c r="E22" s="27">
        <v>1.5</v>
      </c>
      <c r="F22" s="21"/>
      <c r="G22" s="21"/>
      <c r="H22" s="21"/>
      <c r="I22" s="21"/>
      <c r="J22" s="21"/>
      <c r="K22" s="21"/>
      <c r="L22" s="21"/>
      <c r="M22" s="21">
        <f t="shared" si="0"/>
        <v>0</v>
      </c>
    </row>
    <row r="23" spans="1:16" x14ac:dyDescent="0.25">
      <c r="A23" s="32" t="s">
        <v>24</v>
      </c>
      <c r="B23" s="33" t="s">
        <v>42</v>
      </c>
      <c r="C23" s="32" t="s">
        <v>38</v>
      </c>
      <c r="D23" s="43">
        <f>RMM!$O$52</f>
        <v>386</v>
      </c>
      <c r="E23" s="27">
        <v>1.5</v>
      </c>
      <c r="F23" s="21"/>
      <c r="G23" s="21"/>
      <c r="H23" s="21"/>
      <c r="I23" s="21"/>
      <c r="J23" s="21"/>
      <c r="K23" s="21"/>
      <c r="L23" s="21"/>
      <c r="M23" s="21">
        <f t="shared" si="0"/>
        <v>0</v>
      </c>
    </row>
    <row r="24" spans="1:16" x14ac:dyDescent="0.25">
      <c r="A24" s="32" t="s">
        <v>24</v>
      </c>
      <c r="B24" s="33" t="s">
        <v>43</v>
      </c>
      <c r="C24" s="32" t="s">
        <v>38</v>
      </c>
      <c r="D24" s="43">
        <f>RMM!$O$53</f>
        <v>403</v>
      </c>
      <c r="E24" s="27">
        <v>1.5</v>
      </c>
      <c r="F24" s="21"/>
      <c r="G24" s="21"/>
      <c r="H24" s="21"/>
      <c r="I24" s="20"/>
      <c r="J24" s="21"/>
      <c r="K24" s="21"/>
      <c r="L24" s="21"/>
      <c r="M24" s="21">
        <f t="shared" si="0"/>
        <v>0</v>
      </c>
    </row>
    <row r="25" spans="1:16" x14ac:dyDescent="0.25">
      <c r="A25" s="2"/>
      <c r="B25" s="2"/>
      <c r="C25" s="8"/>
      <c r="D25" s="21"/>
      <c r="E25" s="21"/>
      <c r="F25" s="21"/>
      <c r="G25" s="21"/>
      <c r="H25" s="21"/>
      <c r="I25" s="21"/>
      <c r="J25" s="21"/>
      <c r="K25" s="21"/>
      <c r="L25" s="21"/>
      <c r="M25" s="21">
        <f t="shared" si="0"/>
        <v>0</v>
      </c>
    </row>
    <row r="26" spans="1:16" x14ac:dyDescent="0.25">
      <c r="A26" s="1"/>
      <c r="B26" s="1"/>
      <c r="C26" s="1"/>
      <c r="D26" s="20"/>
      <c r="E26" s="21"/>
      <c r="F26" s="21"/>
      <c r="G26" s="21"/>
      <c r="H26" s="21"/>
      <c r="I26" s="20"/>
      <c r="J26" s="21"/>
      <c r="K26" s="21"/>
      <c r="L26" s="21"/>
      <c r="M26" s="21">
        <f t="shared" si="0"/>
        <v>0</v>
      </c>
    </row>
    <row r="27" spans="1:16" x14ac:dyDescent="0.25">
      <c r="A27" s="2"/>
      <c r="B27" s="2"/>
      <c r="C27" s="2"/>
      <c r="D27" s="25"/>
      <c r="E27" s="21"/>
      <c r="F27" s="21"/>
      <c r="G27" s="21"/>
      <c r="H27" s="21"/>
      <c r="I27" s="28"/>
      <c r="J27" s="28"/>
      <c r="K27" s="28"/>
      <c r="L27" s="28"/>
      <c r="M27" s="21">
        <f t="shared" si="0"/>
        <v>0</v>
      </c>
    </row>
    <row r="28" spans="1:16" x14ac:dyDescent="0.25">
      <c r="A28" s="2"/>
      <c r="B28" s="2"/>
      <c r="C28" s="23"/>
      <c r="D28" s="25"/>
      <c r="E28" s="28"/>
      <c r="F28" s="28"/>
      <c r="G28" s="28"/>
      <c r="H28" s="28"/>
      <c r="I28" s="28"/>
      <c r="J28" s="28"/>
      <c r="K28" s="28"/>
      <c r="L28" s="28"/>
      <c r="M28" s="21">
        <f t="shared" si="0"/>
        <v>0</v>
      </c>
    </row>
    <row r="29" spans="1:16" x14ac:dyDescent="0.25">
      <c r="C29" s="26"/>
      <c r="D29" s="42">
        <f t="shared" ref="D29:L29" si="1">SUM(D3:D28)</f>
        <v>4980</v>
      </c>
      <c r="E29" s="42">
        <v>1.5</v>
      </c>
      <c r="F29" s="42">
        <f t="shared" si="1"/>
        <v>0</v>
      </c>
      <c r="G29" s="42">
        <v>1</v>
      </c>
      <c r="H29" s="42" t="s">
        <v>49</v>
      </c>
      <c r="I29" s="42">
        <f t="shared" si="1"/>
        <v>3601</v>
      </c>
      <c r="J29" s="42">
        <f t="shared" si="1"/>
        <v>29211</v>
      </c>
      <c r="K29" s="42">
        <f t="shared" si="1"/>
        <v>37810.5</v>
      </c>
      <c r="L29" s="42">
        <f t="shared" si="1"/>
        <v>0</v>
      </c>
      <c r="M29" s="42">
        <f>SUM(M3:M28)</f>
        <v>67021.5</v>
      </c>
    </row>
    <row r="30" spans="1:16" ht="16.5" thickBot="1" x14ac:dyDescent="0.3"/>
    <row r="31" spans="1:16" ht="51" x14ac:dyDescent="0.25">
      <c r="C31" s="9" t="s">
        <v>9</v>
      </c>
      <c r="D31" s="10" t="s">
        <v>10</v>
      </c>
      <c r="E31" s="10" t="s">
        <v>11</v>
      </c>
      <c r="F31" s="11" t="s">
        <v>12</v>
      </c>
      <c r="G31" s="12" t="s">
        <v>13</v>
      </c>
      <c r="H31" s="13" t="s">
        <v>14</v>
      </c>
      <c r="I31" s="14" t="s">
        <v>15</v>
      </c>
      <c r="J31" s="14" t="s">
        <v>16</v>
      </c>
      <c r="K31" s="14" t="s">
        <v>17</v>
      </c>
      <c r="L31" s="15" t="s">
        <v>18</v>
      </c>
      <c r="M31" s="16" t="s">
        <v>19</v>
      </c>
      <c r="N31" s="17" t="s">
        <v>20</v>
      </c>
      <c r="O31" s="18" t="s">
        <v>21</v>
      </c>
      <c r="P31" s="19" t="s">
        <v>22</v>
      </c>
    </row>
    <row r="32" spans="1:16" x14ac:dyDescent="0.25">
      <c r="B32" s="29" t="s">
        <v>25</v>
      </c>
      <c r="C32" s="20" t="s">
        <v>44</v>
      </c>
      <c r="D32" s="20" t="s">
        <v>44</v>
      </c>
      <c r="E32" s="20" t="s">
        <v>44</v>
      </c>
      <c r="F32" s="20" t="s">
        <v>44</v>
      </c>
      <c r="G32" s="20">
        <f>SUM(C32:F32)</f>
        <v>0</v>
      </c>
      <c r="H32" s="20">
        <v>101</v>
      </c>
      <c r="I32" s="20">
        <v>93</v>
      </c>
      <c r="J32" s="20">
        <v>79</v>
      </c>
      <c r="K32" s="20">
        <v>62</v>
      </c>
      <c r="L32" s="20">
        <v>69</v>
      </c>
      <c r="M32" s="43">
        <f>SUM(H32:L32)</f>
        <v>404</v>
      </c>
      <c r="N32" s="20">
        <v>6</v>
      </c>
      <c r="O32" s="43">
        <f>RMM!$M$32</f>
        <v>404</v>
      </c>
      <c r="P32" s="21">
        <v>405</v>
      </c>
    </row>
    <row r="33" spans="2:16" x14ac:dyDescent="0.25">
      <c r="B33" s="31" t="s">
        <v>28</v>
      </c>
      <c r="C33" s="20" t="s">
        <v>44</v>
      </c>
      <c r="D33" s="20">
        <v>47</v>
      </c>
      <c r="E33" s="20">
        <v>25</v>
      </c>
      <c r="F33" s="20">
        <v>48</v>
      </c>
      <c r="G33" s="43">
        <f>SUM(C33:F33)</f>
        <v>120</v>
      </c>
      <c r="H33" s="20" t="s">
        <v>44</v>
      </c>
      <c r="I33" s="20" t="s">
        <v>44</v>
      </c>
      <c r="J33" s="20" t="s">
        <v>44</v>
      </c>
      <c r="K33" s="20" t="s">
        <v>44</v>
      </c>
      <c r="L33" s="20" t="s">
        <v>44</v>
      </c>
      <c r="M33" s="20">
        <v>0</v>
      </c>
      <c r="N33" s="20">
        <v>0</v>
      </c>
      <c r="O33" s="43">
        <f>RMM!$G$33</f>
        <v>120</v>
      </c>
      <c r="P33" s="21">
        <v>130</v>
      </c>
    </row>
    <row r="34" spans="2:16" x14ac:dyDescent="0.25">
      <c r="B34" s="31" t="s">
        <v>29</v>
      </c>
      <c r="C34" s="22" t="s">
        <v>44</v>
      </c>
      <c r="D34" s="22" t="s">
        <v>44</v>
      </c>
      <c r="E34" s="22" t="s">
        <v>44</v>
      </c>
      <c r="F34" s="22" t="s">
        <v>44</v>
      </c>
      <c r="G34" s="20">
        <f t="shared" ref="G34:G38" si="2">SUM(C34:F34)</f>
        <v>0</v>
      </c>
      <c r="H34" s="22">
        <v>25</v>
      </c>
      <c r="I34" s="22">
        <v>25</v>
      </c>
      <c r="J34" s="22">
        <v>43</v>
      </c>
      <c r="K34" s="22">
        <v>48</v>
      </c>
      <c r="L34" s="22">
        <v>35</v>
      </c>
      <c r="M34" s="44">
        <f>SUM(H34:L34)</f>
        <v>176</v>
      </c>
      <c r="N34" s="22">
        <v>0</v>
      </c>
      <c r="O34" s="43">
        <f>RMM!$M$34</f>
        <v>176</v>
      </c>
      <c r="P34" s="24">
        <v>180</v>
      </c>
    </row>
    <row r="35" spans="2:16" x14ac:dyDescent="0.25">
      <c r="B35" s="31" t="s">
        <v>30</v>
      </c>
      <c r="C35" s="20" t="s">
        <v>44</v>
      </c>
      <c r="D35" s="20" t="s">
        <v>44</v>
      </c>
      <c r="E35" s="20" t="s">
        <v>44</v>
      </c>
      <c r="F35" s="20" t="s">
        <v>44</v>
      </c>
      <c r="G35" s="20">
        <f t="shared" si="2"/>
        <v>0</v>
      </c>
      <c r="H35" s="20">
        <v>47</v>
      </c>
      <c r="I35" s="20">
        <v>36</v>
      </c>
      <c r="J35" s="20">
        <v>37</v>
      </c>
      <c r="K35" s="20">
        <v>33</v>
      </c>
      <c r="L35" s="20">
        <v>49</v>
      </c>
      <c r="M35" s="43">
        <f>SUM(H35:L35)</f>
        <v>202</v>
      </c>
      <c r="N35" s="20">
        <v>7</v>
      </c>
      <c r="O35" s="43">
        <f>RMM!$M$35</f>
        <v>202</v>
      </c>
      <c r="P35" s="21">
        <v>169</v>
      </c>
    </row>
    <row r="36" spans="2:16" x14ac:dyDescent="0.25">
      <c r="B36" s="31" t="s">
        <v>31</v>
      </c>
      <c r="C36" s="20">
        <v>5</v>
      </c>
      <c r="D36" s="20">
        <v>107</v>
      </c>
      <c r="E36" s="20">
        <v>145</v>
      </c>
      <c r="F36" s="20">
        <v>98</v>
      </c>
      <c r="G36" s="43">
        <f t="shared" si="2"/>
        <v>355</v>
      </c>
      <c r="H36" s="20" t="s">
        <v>44</v>
      </c>
      <c r="I36" s="20" t="s">
        <v>44</v>
      </c>
      <c r="J36" s="20" t="s">
        <v>44</v>
      </c>
      <c r="K36" s="20" t="s">
        <v>44</v>
      </c>
      <c r="L36" s="20" t="s">
        <v>44</v>
      </c>
      <c r="M36" s="20">
        <v>0</v>
      </c>
      <c r="N36" s="20">
        <v>0</v>
      </c>
      <c r="O36" s="43">
        <f>RMM!$G$36</f>
        <v>355</v>
      </c>
      <c r="P36" s="21">
        <v>378</v>
      </c>
    </row>
    <row r="37" spans="2:16" x14ac:dyDescent="0.25">
      <c r="B37" s="31" t="s">
        <v>32</v>
      </c>
      <c r="C37" s="20" t="s">
        <v>44</v>
      </c>
      <c r="D37" s="20">
        <v>49</v>
      </c>
      <c r="E37" s="20">
        <v>58</v>
      </c>
      <c r="F37" s="20">
        <v>64</v>
      </c>
      <c r="G37" s="43">
        <f t="shared" si="2"/>
        <v>171</v>
      </c>
      <c r="H37" s="20">
        <v>76</v>
      </c>
      <c r="I37" s="20">
        <v>70</v>
      </c>
      <c r="J37" s="20">
        <v>59</v>
      </c>
      <c r="K37" s="20">
        <v>40</v>
      </c>
      <c r="L37" s="20">
        <v>50</v>
      </c>
      <c r="M37" s="43">
        <f>SUM(H37:L37)</f>
        <v>295</v>
      </c>
      <c r="N37" s="20">
        <v>0</v>
      </c>
      <c r="O37" s="43">
        <f>G37+M37</f>
        <v>466</v>
      </c>
      <c r="P37" s="21">
        <v>472</v>
      </c>
    </row>
    <row r="38" spans="2:16" x14ac:dyDescent="0.25">
      <c r="B38" s="32" t="s">
        <v>33</v>
      </c>
      <c r="C38" s="22" t="s">
        <v>44</v>
      </c>
      <c r="D38" s="22">
        <v>38</v>
      </c>
      <c r="E38" s="22">
        <v>32</v>
      </c>
      <c r="F38" s="22">
        <v>26</v>
      </c>
      <c r="G38" s="43">
        <f t="shared" si="2"/>
        <v>96</v>
      </c>
      <c r="H38" s="22">
        <v>50</v>
      </c>
      <c r="I38" s="22">
        <v>37</v>
      </c>
      <c r="J38" s="22">
        <v>69</v>
      </c>
      <c r="K38" s="22">
        <v>49</v>
      </c>
      <c r="L38" s="22">
        <v>47</v>
      </c>
      <c r="M38" s="43">
        <f>SUM(H38:L38)</f>
        <v>252</v>
      </c>
      <c r="N38" s="22">
        <v>0</v>
      </c>
      <c r="O38" s="43">
        <f>G38+M38</f>
        <v>348</v>
      </c>
      <c r="P38" s="24">
        <v>327</v>
      </c>
    </row>
    <row r="39" spans="2:16" x14ac:dyDescent="0.25">
      <c r="C39" s="44">
        <f>SUM(C32:C38)</f>
        <v>5</v>
      </c>
      <c r="D39" s="44">
        <f t="shared" ref="D39:P39" si="3">SUM(D32:D38)</f>
        <v>241</v>
      </c>
      <c r="E39" s="44">
        <f t="shared" si="3"/>
        <v>260</v>
      </c>
      <c r="F39" s="44">
        <f t="shared" si="3"/>
        <v>236</v>
      </c>
      <c r="G39" s="44">
        <f t="shared" si="3"/>
        <v>742</v>
      </c>
      <c r="H39" s="44">
        <f t="shared" si="3"/>
        <v>299</v>
      </c>
      <c r="I39" s="44">
        <f t="shared" si="3"/>
        <v>261</v>
      </c>
      <c r="J39" s="44">
        <f t="shared" si="3"/>
        <v>287</v>
      </c>
      <c r="K39" s="44">
        <f t="shared" si="3"/>
        <v>232</v>
      </c>
      <c r="L39" s="44">
        <f t="shared" si="3"/>
        <v>250</v>
      </c>
      <c r="M39" s="44">
        <f t="shared" si="3"/>
        <v>1329</v>
      </c>
      <c r="N39" s="44">
        <f t="shared" si="3"/>
        <v>13</v>
      </c>
      <c r="O39" s="44">
        <f t="shared" si="3"/>
        <v>2071</v>
      </c>
      <c r="P39" s="44">
        <f t="shared" si="3"/>
        <v>2061</v>
      </c>
    </row>
    <row r="40" spans="2:16" x14ac:dyDescent="0.25"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</row>
    <row r="41" spans="2:16" x14ac:dyDescent="0.25"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</row>
    <row r="42" spans="2:16" x14ac:dyDescent="0.25">
      <c r="B42" s="33" t="s">
        <v>34</v>
      </c>
      <c r="C42" s="20" t="s">
        <v>44</v>
      </c>
      <c r="D42" s="20" t="s">
        <v>44</v>
      </c>
      <c r="E42" s="20" t="s">
        <v>44</v>
      </c>
      <c r="F42" s="20" t="s">
        <v>44</v>
      </c>
      <c r="G42" s="20">
        <v>0</v>
      </c>
      <c r="H42" s="20">
        <v>46</v>
      </c>
      <c r="I42" s="20">
        <v>46</v>
      </c>
      <c r="J42" s="20">
        <v>32</v>
      </c>
      <c r="K42" s="20">
        <v>43</v>
      </c>
      <c r="L42" s="20">
        <v>49</v>
      </c>
      <c r="M42" s="43">
        <f>SUM(G42:L42)</f>
        <v>216</v>
      </c>
      <c r="N42" s="20">
        <v>6</v>
      </c>
      <c r="O42" s="43">
        <f>RMM!$M$42</f>
        <v>216</v>
      </c>
      <c r="P42" s="21">
        <v>208</v>
      </c>
    </row>
    <row r="43" spans="2:16" x14ac:dyDescent="0.25">
      <c r="B43" s="35" t="s">
        <v>35</v>
      </c>
      <c r="C43" s="20" t="s">
        <v>44</v>
      </c>
      <c r="D43" s="20" t="s">
        <v>44</v>
      </c>
      <c r="E43" s="20" t="s">
        <v>44</v>
      </c>
      <c r="F43" s="20" t="s">
        <v>44</v>
      </c>
      <c r="G43" s="20">
        <v>0</v>
      </c>
      <c r="H43" s="20">
        <v>82</v>
      </c>
      <c r="I43" s="20">
        <v>53</v>
      </c>
      <c r="J43" s="20">
        <v>82</v>
      </c>
      <c r="K43" s="20">
        <v>64</v>
      </c>
      <c r="L43" s="20">
        <v>56</v>
      </c>
      <c r="M43" s="43">
        <f>SUM(G43:L43)</f>
        <v>337</v>
      </c>
      <c r="N43" s="20">
        <v>12</v>
      </c>
      <c r="O43" s="43">
        <f>RMM!$M$43</f>
        <v>337</v>
      </c>
      <c r="P43" s="21">
        <v>323</v>
      </c>
    </row>
    <row r="44" spans="2:16" x14ac:dyDescent="0.25">
      <c r="B44" s="35" t="s">
        <v>36</v>
      </c>
      <c r="C44" s="20" t="s">
        <v>44</v>
      </c>
      <c r="D44" s="20">
        <v>126</v>
      </c>
      <c r="E44" s="20">
        <v>122</v>
      </c>
      <c r="F44" s="20">
        <v>98</v>
      </c>
      <c r="G44" s="43">
        <f>SUM(C44:F44)</f>
        <v>346</v>
      </c>
      <c r="H44" s="20" t="s">
        <v>44</v>
      </c>
      <c r="I44" s="20" t="s">
        <v>44</v>
      </c>
      <c r="J44" s="20" t="s">
        <v>44</v>
      </c>
      <c r="K44" s="20" t="s">
        <v>44</v>
      </c>
      <c r="L44" s="20" t="s">
        <v>44</v>
      </c>
      <c r="M44" s="20">
        <v>0</v>
      </c>
      <c r="N44" s="20">
        <v>0</v>
      </c>
      <c r="O44" s="43">
        <f>RMM!$G$44</f>
        <v>346</v>
      </c>
      <c r="P44" s="21">
        <v>357</v>
      </c>
    </row>
    <row r="45" spans="2:16" x14ac:dyDescent="0.25">
      <c r="B45" s="2"/>
      <c r="C45" s="44">
        <f>SUM(C42:C44)</f>
        <v>0</v>
      </c>
      <c r="D45" s="44">
        <f>SUM(D42:D44)</f>
        <v>126</v>
      </c>
      <c r="E45" s="44">
        <f>SUM(E42:E44)</f>
        <v>122</v>
      </c>
      <c r="F45" s="44">
        <f>SUM(F42:F44)</f>
        <v>98</v>
      </c>
      <c r="G45" s="44">
        <f>SUM(G42:G44)</f>
        <v>346</v>
      </c>
      <c r="H45" s="44">
        <f t="shared" ref="H45:P45" si="4">SUM(H42:H44)</f>
        <v>128</v>
      </c>
      <c r="I45" s="44">
        <f t="shared" si="4"/>
        <v>99</v>
      </c>
      <c r="J45" s="44">
        <f t="shared" si="4"/>
        <v>114</v>
      </c>
      <c r="K45" s="44">
        <f t="shared" si="4"/>
        <v>107</v>
      </c>
      <c r="L45" s="44">
        <f t="shared" si="4"/>
        <v>105</v>
      </c>
      <c r="M45" s="44">
        <f t="shared" si="4"/>
        <v>553</v>
      </c>
      <c r="N45" s="44">
        <f t="shared" si="4"/>
        <v>18</v>
      </c>
      <c r="O45" s="44">
        <f t="shared" si="4"/>
        <v>899</v>
      </c>
      <c r="P45" s="44">
        <f t="shared" si="4"/>
        <v>888</v>
      </c>
    </row>
    <row r="46" spans="2:16" x14ac:dyDescent="0.25">
      <c r="B46" s="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4"/>
    </row>
    <row r="47" spans="2:16" x14ac:dyDescent="0.25"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</row>
    <row r="48" spans="2:16" x14ac:dyDescent="0.25">
      <c r="B48" s="37" t="s">
        <v>37</v>
      </c>
      <c r="C48" s="20" t="s">
        <v>44</v>
      </c>
      <c r="D48" s="20" t="s">
        <v>44</v>
      </c>
      <c r="E48" s="20" t="s">
        <v>44</v>
      </c>
      <c r="F48" s="20" t="s">
        <v>44</v>
      </c>
      <c r="G48" s="20">
        <v>0</v>
      </c>
      <c r="H48" s="20">
        <v>52</v>
      </c>
      <c r="I48" s="20">
        <v>46</v>
      </c>
      <c r="J48" s="20">
        <v>49</v>
      </c>
      <c r="K48" s="20">
        <v>63</v>
      </c>
      <c r="L48" s="20">
        <v>47</v>
      </c>
      <c r="M48" s="43">
        <f>SUM(G48:L48)</f>
        <v>257</v>
      </c>
      <c r="N48" s="20">
        <v>0</v>
      </c>
      <c r="O48" s="43">
        <f>RMM!$M$48</f>
        <v>257</v>
      </c>
      <c r="P48" s="21">
        <v>265</v>
      </c>
    </row>
    <row r="49" spans="2:16" x14ac:dyDescent="0.25">
      <c r="B49" s="33" t="s">
        <v>39</v>
      </c>
      <c r="C49" s="20" t="s">
        <v>44</v>
      </c>
      <c r="D49" s="20">
        <v>50</v>
      </c>
      <c r="E49" s="20">
        <v>50</v>
      </c>
      <c r="F49" s="20">
        <v>66</v>
      </c>
      <c r="G49" s="43">
        <f>SUM(D49:F49)</f>
        <v>166</v>
      </c>
      <c r="H49" s="20" t="s">
        <v>44</v>
      </c>
      <c r="I49" s="20" t="s">
        <v>44</v>
      </c>
      <c r="J49" s="20" t="s">
        <v>44</v>
      </c>
      <c r="K49" s="20" t="s">
        <v>44</v>
      </c>
      <c r="L49" s="20" t="s">
        <v>44</v>
      </c>
      <c r="M49" s="20">
        <v>0</v>
      </c>
      <c r="N49" s="20">
        <v>0</v>
      </c>
      <c r="O49" s="43">
        <f>RMM!$G$49</f>
        <v>166</v>
      </c>
      <c r="P49" s="21">
        <v>150</v>
      </c>
    </row>
    <row r="50" spans="2:16" x14ac:dyDescent="0.25">
      <c r="B50" s="33" t="s">
        <v>40</v>
      </c>
      <c r="C50" s="20" t="s">
        <v>44</v>
      </c>
      <c r="D50" s="20">
        <v>31</v>
      </c>
      <c r="E50" s="20">
        <v>104</v>
      </c>
      <c r="F50" s="20">
        <v>61</v>
      </c>
      <c r="G50" s="43">
        <f>SUM(D50:F50)</f>
        <v>196</v>
      </c>
      <c r="H50" s="20">
        <v>39</v>
      </c>
      <c r="I50" s="20">
        <v>72</v>
      </c>
      <c r="J50" s="20">
        <v>46</v>
      </c>
      <c r="K50" s="20">
        <v>55</v>
      </c>
      <c r="L50" s="20">
        <v>65</v>
      </c>
      <c r="M50" s="43">
        <f>SUM(H50:L50)</f>
        <v>277</v>
      </c>
      <c r="N50" s="20">
        <v>4</v>
      </c>
      <c r="O50" s="43">
        <f>M50+G50</f>
        <v>473</v>
      </c>
      <c r="P50" s="21">
        <v>429</v>
      </c>
    </row>
    <row r="51" spans="2:16" x14ac:dyDescent="0.25">
      <c r="B51" s="33" t="s">
        <v>41</v>
      </c>
      <c r="C51" s="20" t="s">
        <v>44</v>
      </c>
      <c r="D51" s="20">
        <v>32</v>
      </c>
      <c r="E51" s="20">
        <v>51</v>
      </c>
      <c r="F51" s="20">
        <v>40</v>
      </c>
      <c r="G51" s="43">
        <f>SUM(D51:F51)</f>
        <v>123</v>
      </c>
      <c r="H51" s="20">
        <v>37</v>
      </c>
      <c r="I51" s="20">
        <v>35</v>
      </c>
      <c r="J51" s="20">
        <v>42</v>
      </c>
      <c r="K51" s="20">
        <v>42</v>
      </c>
      <c r="L51" s="20">
        <v>46</v>
      </c>
      <c r="M51" s="43">
        <f>SUM(H51:L51)</f>
        <v>202</v>
      </c>
      <c r="N51" s="20">
        <v>6</v>
      </c>
      <c r="O51" s="43">
        <f>M51+G51</f>
        <v>325</v>
      </c>
      <c r="P51" s="21">
        <v>309</v>
      </c>
    </row>
    <row r="52" spans="2:16" x14ac:dyDescent="0.25">
      <c r="B52" s="33" t="s">
        <v>42</v>
      </c>
      <c r="C52" s="22" t="s">
        <v>44</v>
      </c>
      <c r="D52" s="22">
        <v>26</v>
      </c>
      <c r="E52" s="22">
        <v>50</v>
      </c>
      <c r="F52" s="22">
        <v>68</v>
      </c>
      <c r="G52" s="43">
        <f>SUM(C52:F52)</f>
        <v>144</v>
      </c>
      <c r="H52" s="22">
        <v>28</v>
      </c>
      <c r="I52" s="22">
        <v>51</v>
      </c>
      <c r="J52" s="22">
        <v>56</v>
      </c>
      <c r="K52" s="22">
        <v>47</v>
      </c>
      <c r="L52" s="22">
        <v>60</v>
      </c>
      <c r="M52" s="43">
        <f>SUM(H52:L52)</f>
        <v>242</v>
      </c>
      <c r="N52" s="22"/>
      <c r="O52" s="43">
        <f>M52+G52</f>
        <v>386</v>
      </c>
      <c r="P52" s="24">
        <v>409</v>
      </c>
    </row>
    <row r="53" spans="2:16" x14ac:dyDescent="0.25">
      <c r="B53" s="33" t="s">
        <v>43</v>
      </c>
      <c r="C53" s="20" t="s">
        <v>44</v>
      </c>
      <c r="D53" s="20">
        <v>52</v>
      </c>
      <c r="E53" s="20">
        <v>100</v>
      </c>
      <c r="F53" s="20">
        <v>24</v>
      </c>
      <c r="G53" s="43">
        <f>SUM(C53:F53)</f>
        <v>176</v>
      </c>
      <c r="H53" s="20">
        <v>49</v>
      </c>
      <c r="I53" s="20">
        <v>39</v>
      </c>
      <c r="J53" s="20">
        <v>48</v>
      </c>
      <c r="K53" s="20">
        <v>43</v>
      </c>
      <c r="L53" s="20">
        <v>48</v>
      </c>
      <c r="M53" s="43">
        <f>SUM(H53:L53)</f>
        <v>227</v>
      </c>
      <c r="N53" s="20">
        <v>7</v>
      </c>
      <c r="O53" s="43">
        <f>M53+G53</f>
        <v>403</v>
      </c>
      <c r="P53" s="21">
        <v>332</v>
      </c>
    </row>
    <row r="54" spans="2:16" x14ac:dyDescent="0.25">
      <c r="B54" s="2"/>
      <c r="C54" s="44">
        <f>SUM(C48:C53)</f>
        <v>0</v>
      </c>
      <c r="D54" s="44">
        <f>SUM(D48:D53)</f>
        <v>191</v>
      </c>
      <c r="E54" s="44">
        <f t="shared" ref="E54:P54" si="5">SUM(E48:E53)</f>
        <v>355</v>
      </c>
      <c r="F54" s="44">
        <f t="shared" si="5"/>
        <v>259</v>
      </c>
      <c r="G54" s="44">
        <f t="shared" si="5"/>
        <v>805</v>
      </c>
      <c r="H54" s="44">
        <f t="shared" si="5"/>
        <v>205</v>
      </c>
      <c r="I54" s="44">
        <f t="shared" si="5"/>
        <v>243</v>
      </c>
      <c r="J54" s="44">
        <f t="shared" si="5"/>
        <v>241</v>
      </c>
      <c r="K54" s="44">
        <f t="shared" si="5"/>
        <v>250</v>
      </c>
      <c r="L54" s="44">
        <f t="shared" si="5"/>
        <v>266</v>
      </c>
      <c r="M54" s="44">
        <f t="shared" si="5"/>
        <v>1205</v>
      </c>
      <c r="N54" s="44">
        <f t="shared" si="5"/>
        <v>17</v>
      </c>
      <c r="O54" s="44">
        <f t="shared" si="5"/>
        <v>2010</v>
      </c>
      <c r="P54" s="44">
        <f t="shared" si="5"/>
        <v>1894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RMM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Marie-Line Louisor</dc:creator>
  <cp:lastModifiedBy>mpepin</cp:lastModifiedBy>
  <dcterms:created xsi:type="dcterms:W3CDTF">2019-09-04T19:27:30Z</dcterms:created>
  <dcterms:modified xsi:type="dcterms:W3CDTF">2019-09-09T19:14:14Z</dcterms:modified>
</cp:coreProperties>
</file>